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Z:\CONSUMER EDUCATION\Design Elements\StreetWise Finance Tools\"/>
    </mc:Choice>
  </mc:AlternateContent>
  <xr:revisionPtr revIDLastSave="0" documentId="13_ncr:1_{9D0CE6C2-9BFC-4901-A56E-00C747187434}" xr6:coauthVersionLast="47" xr6:coauthVersionMax="47" xr10:uidLastSave="{00000000-0000-0000-0000-000000000000}"/>
  <bookViews>
    <workbookView xWindow="-110" yWindow="-110" windowWidth="19420" windowHeight="10300" xr2:uid="{00000000-000D-0000-FFFF-FFFF00000000}"/>
  </bookViews>
  <sheets>
    <sheet name="1. What is the value of my loan" sheetId="2" r:id="rId1"/>
    <sheet name="2. How much can I loan" sheetId="3" r:id="rId2"/>
    <sheet name="3. Balloon payments" sheetId="4" r:id="rId3"/>
    <sheet name="Instructions" sheetId="5" r:id="rId4"/>
    <sheet name="FAQ" sheetId="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22" i="2" l="1"/>
  <c r="C22" i="2" s="1"/>
  <c r="S11" i="2" s="1"/>
  <c r="M31" i="3"/>
  <c r="S12" i="3"/>
  <c r="S11" i="3"/>
  <c r="H28" i="4"/>
  <c r="H22" i="3"/>
  <c r="M22" i="3"/>
  <c r="H38" i="2"/>
  <c r="C38" i="2" s="1"/>
  <c r="H31" i="2"/>
  <c r="C31" i="2" s="1"/>
  <c r="C38" i="3"/>
  <c r="H38" i="3"/>
  <c r="H31" i="3"/>
  <c r="C31" i="3"/>
  <c r="C22" i="3"/>
  <c r="O37" i="4"/>
  <c r="H41" i="4" s="1"/>
  <c r="O46" i="4"/>
  <c r="H50" i="4" s="1"/>
  <c r="C50" i="4" s="1"/>
  <c r="M50" i="4" s="1"/>
  <c r="H48" i="3"/>
  <c r="K21" i="4"/>
  <c r="H59" i="4" s="1"/>
  <c r="C59" i="4" s="1"/>
  <c r="M59" i="4" s="1"/>
  <c r="C28" i="4" l="1"/>
  <c r="H66" i="4"/>
  <c r="C66" i="4" s="1"/>
  <c r="M66" i="4" s="1"/>
  <c r="C41" i="4"/>
  <c r="M41" i="4" s="1"/>
  <c r="H48" i="2"/>
  <c r="M22" i="2"/>
  <c r="S12" i="2" s="1"/>
  <c r="M31" i="2"/>
  <c r="M38" i="2"/>
  <c r="M38" i="3"/>
  <c r="H32" i="4" l="1"/>
  <c r="T11" i="4" s="1"/>
  <c r="M28" i="4"/>
  <c r="T10" i="4" l="1"/>
  <c r="T1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tc={942C8BB9-547D-4694-8CC3-8F52EAE7952A}</author>
  </authors>
  <commentList>
    <comment ref="H22" authorId="0" shapeId="0" xr:uid="{942C8BB9-547D-4694-8CC3-8F52EAE7952A}">
      <text>
        <t>[Threaded comment]
Your version of Excel allows you to read this threaded comment; however, any edits to it will get removed if the file is opened in a newer version of Excel. Learn more: https://go.microsoft.com/fwlink/?linkid=870924
Comment:
    Will the cells with formulas be locked?</t>
      </text>
    </comment>
  </commentList>
</comments>
</file>

<file path=xl/sharedStrings.xml><?xml version="1.0" encoding="utf-8"?>
<sst xmlns="http://schemas.openxmlformats.org/spreadsheetml/2006/main" count="127" uniqueCount="75">
  <si>
    <t>Banner</t>
  </si>
  <si>
    <t>How much will my loan cost?</t>
  </si>
  <si>
    <t>How much would you like to loan?</t>
  </si>
  <si>
    <t>What will the term of the loan be? (years)</t>
  </si>
  <si>
    <t>What will the interest rate be? (%)</t>
  </si>
  <si>
    <t>Loan value</t>
  </si>
  <si>
    <t>Interest</t>
  </si>
  <si>
    <t>And how many months?</t>
  </si>
  <si>
    <t>Total cost of the loan:</t>
  </si>
  <si>
    <t>Estimated monthly repayment:</t>
  </si>
  <si>
    <t>Total interest paid:</t>
  </si>
  <si>
    <t>What if I changed the term of my loan?</t>
  </si>
  <si>
    <t>Term minus</t>
  </si>
  <si>
    <t>months</t>
  </si>
  <si>
    <t>Term plus</t>
  </si>
  <si>
    <t>What is your gross monthly income? (earnings before tax and deductions)</t>
  </si>
  <si>
    <t>What percentage of your income will this loan cost you?</t>
  </si>
  <si>
    <t>How much can I afford to loan?</t>
  </si>
  <si>
    <t>How much do you want to repay each month?</t>
  </si>
  <si>
    <t>What will the term of the loan be? (Years)</t>
  </si>
  <si>
    <t>Loan</t>
  </si>
  <si>
    <t>Original value of loan:</t>
  </si>
  <si>
    <t>Total amount to be repaid:</t>
  </si>
  <si>
    <t>Total interest component:</t>
  </si>
  <si>
    <t>How much will you be loaning?</t>
  </si>
  <si>
    <t>Balloon</t>
  </si>
  <si>
    <t>What is the value of the item you are buying?</t>
  </si>
  <si>
    <t>Deposit</t>
  </si>
  <si>
    <t>Will you be paying a deposit?</t>
  </si>
  <si>
    <t>Will your loan have a balloon payment?</t>
  </si>
  <si>
    <t>What is the value of the balloon payment?</t>
  </si>
  <si>
    <t>The final value of your loan: (The amount you will need to pay back).</t>
  </si>
  <si>
    <t>Total actual cost of your purchase: (Deposit, loan value and balloon value)</t>
  </si>
  <si>
    <t>What if I decreased my balloon payment value?</t>
  </si>
  <si>
    <t>By how much would you like to decrease your balloon payment? (%)</t>
  </si>
  <si>
    <t>New balloon value:</t>
  </si>
  <si>
    <t>What if I increased my deposit value?</t>
  </si>
  <si>
    <t>By how much would you like to increase your deposit? (%)</t>
  </si>
  <si>
    <t>New deposit value:</t>
  </si>
  <si>
    <t>Instructions</t>
  </si>
  <si>
    <t xml:space="preserve">This loan calculator will help you to determine estimated monthly repayments, number of months and the interest rate that will be charged on a loan. You can try different loan amounts and the period/number of months it would take for you to payback your loan with tab 1 and 2 to see how this would affect the monthly repayment amount. When taking out a loan you will be expected to pay back the loan amount plus interest, by making regular monthly payments to the bank (or creditor) for the duration of the loan term. </t>
  </si>
  <si>
    <t>How to use each tab of the Loan Calculator?</t>
  </si>
  <si>
    <t>Use this tab of the Loan calculator to find out the face value of the loan amount you would like to take (Loan amount+Interest= Loan amount with interest). Fill in the loan amount you would like to take, fill in the term (years/ months) over which you will pay back the loan and the interest rate you would be charged for it. This will calculate the value of you loan (the amount you would have paid back to the bank or lender over the entire term of the loan).</t>
  </si>
  <si>
    <t>Since there is a difference between qualifying for a loan and your affordability against the loan, use tab 2 of the Loan calculator to estimate how much you would be able to afford to repay monthly on a loan. This includes the term (years/ months) and interest rate charged to calculate your affordability (monthly repayment), this can be done by filling in all the slots in the calculator which will show the monthly commitment you will be expected to make against your salary.</t>
  </si>
  <si>
    <t xml:space="preserve">3. Balloon Payments </t>
  </si>
  <si>
    <t>FAQs</t>
  </si>
  <si>
    <t>1. What is a loan?
(For example, a medical aid payment or contribution to my company provident fund).</t>
  </si>
  <si>
    <t>An amount of money borrowed that is expected to be paid back with interest within a given period of time.</t>
  </si>
  <si>
    <t>2. What are interest rates? How is interest calculated on a loan?</t>
  </si>
  <si>
    <t>It is a portion of  loan that is charged as interest to the borrower/customer which is normally an annual percentage of the outstanding loan.  Keep in mind that not all loans have fixed interest rates, meaning that interest rate fluctuations can affect the repayments on your loans.</t>
  </si>
  <si>
    <t>3. What are the different types of loans?</t>
  </si>
  <si>
    <t>4. What is a balloon payment and when is it payable?</t>
  </si>
  <si>
    <t>It is the principal balance on a loan mainly on car finance which allows for borrowers to reduce their fixed payment amount in exchange for a larger payment of the balance on the car at the end of the loan's term.  This means that a balloon payment can reduce the value of the monthly loan repayment, but the balloon value will still be payable and owed by the consumer at the end of loan term.</t>
  </si>
  <si>
    <t>5. What are the pros of choosing the balloon payment option?</t>
  </si>
  <si>
    <t>6. What are the cons of choosing the balloon payment option?</t>
  </si>
  <si>
    <t xml:space="preserve">Often times consumers do not have the initial lump sum for the balloon payment at the end of their loan term which results in them applying for a new loan. This can result in the purchase (often a car) being paid off far beyond the initial period of, for example, 5 years and can get to 25 years with some consumers. </t>
  </si>
  <si>
    <t>7. What is a deposit? When is it payable?</t>
  </si>
  <si>
    <t>8. What to/ not do during a loan application process?</t>
  </si>
  <si>
    <t>9. Conditions for taking up a loan?</t>
  </si>
  <si>
    <t>10. What is the NCA? What does it entail?</t>
  </si>
  <si>
    <t>The NCA-National Credit Act regulates all customers, credit providers, debt counsellors and credit bureau</t>
  </si>
  <si>
    <t>11. What is meant by credit score and which score is best?</t>
  </si>
  <si>
    <t>It is an indicator of a consumer's credit worthiness and ability to repay debt, normally a good credit score is around 670-739 and an excellent one is 800 and above.  If you want to learn more about your credit score, what this means, and how you could improve the health of your score speak to a financial advisor or planner.</t>
  </si>
  <si>
    <t>12. How long after a loan approval does it take before I receive it?</t>
  </si>
  <si>
    <t>13.  What can I do if I am unable to make a loan payment or unable to continue paying for my loan?</t>
  </si>
  <si>
    <t xml:space="preserve"> By inserting the desired loan amount and interest that is likely to be charged on such a loan, add the term (number of years) it would take for you to repay the loan and the deposit made towards the item you are buying (for example, a car). This determines the monthly instalment amount that you will be liable to pay for the remainder of the term, should there be no deposit made the monthly instalment is likely to be higher than if a deposit was made on the item being financed. Once all slots are captured, the calculator will indicate the amount to be paid monthly, the loan amount, interest charged and the balloon payment that will be payable towards the end of the term (the sum of this amount will make up the total value of the car you are buying on credit after the loan term, such as a 5 year/72 months period).</t>
  </si>
  <si>
    <r>
      <rPr>
        <b/>
        <sz val="11"/>
        <color theme="1"/>
        <rFont val="Calibri"/>
        <family val="2"/>
        <scheme val="minor"/>
      </rPr>
      <t>2. Loan Affordability</t>
    </r>
    <r>
      <rPr>
        <sz val="11"/>
        <color theme="1"/>
        <rFont val="Calibri"/>
        <family val="2"/>
        <scheme val="minor"/>
      </rPr>
      <t xml:space="preserve"> </t>
    </r>
  </si>
  <si>
    <t xml:space="preserve">1. Value of My Loan </t>
  </si>
  <si>
    <t>A first step you can take once you realise you may be in financial difficulty and not able to afford a loan repayment is contact your bank or creditor and let them know about your situation.  A bank or creditor is likely to want to work with you in order to find a solution, such as a reduction in your monthly payments, a payment holiday, or a debt consolidation process.  Make sure to understand any long term effects this may have on your loan repayment.</t>
  </si>
  <si>
    <t xml:space="preserve">Ensure your credit score is healthy/good, pay off all unnecessary liabilities and ensure you are taking a loan amount you will be able to manage monthly instalments for. </t>
  </si>
  <si>
    <t>Applicant should not be over-indebted, monthly instalments/ payments toward loan should not be more than 50% of the net Salary.  A consumer is referred to as over-indebted when they do not have the means meet their debt repayments and their expenditure exceeds their income.</t>
  </si>
  <si>
    <t>It is seen as a pledge for a contract with the balance being payable later, it can be seen as a first instalment on purchasing something (credit/ contract).</t>
  </si>
  <si>
    <r>
      <t xml:space="preserve">Here are three broad types of loans for you to consider:
</t>
    </r>
    <r>
      <rPr>
        <i/>
        <sz val="11"/>
        <color theme="1"/>
        <rFont val="Calibri"/>
        <family val="2"/>
        <scheme val="minor"/>
      </rPr>
      <t>Unsecured personal loan</t>
    </r>
    <r>
      <rPr>
        <sz val="11"/>
        <color theme="1"/>
        <rFont val="Calibri"/>
        <family val="2"/>
        <scheme val="minor"/>
      </rPr>
      <t>: Personal loans are also known as unsecured loans because you don’t have to use anything as security for this type of loan (e.g. your house or car). The offer of a loan is based on the information held in your credit report, along with some personal details in your application (such as your income, which doesn’t appear on your credit report).  Thes</t>
    </r>
    <r>
      <rPr>
        <sz val="11"/>
        <color rgb="FFFF0000"/>
        <rFont val="Calibri"/>
        <family val="2"/>
        <scheme val="minor"/>
      </rPr>
      <t>e</t>
    </r>
    <r>
      <rPr>
        <sz val="11"/>
        <color theme="1"/>
        <rFont val="Calibri"/>
        <family val="2"/>
        <scheme val="minor"/>
      </rPr>
      <t xml:space="preserve"> types of loans can be used to finance the purchase of all kinds of different products, from TV's and fidges to cars.
</t>
    </r>
    <r>
      <rPr>
        <i/>
        <sz val="11"/>
        <color theme="1"/>
        <rFont val="Calibri"/>
        <family val="2"/>
        <scheme val="minor"/>
      </rPr>
      <t>Secured loans:</t>
    </r>
    <r>
      <rPr>
        <sz val="11"/>
        <color theme="1"/>
        <rFont val="Calibri"/>
        <family val="2"/>
        <scheme val="minor"/>
      </rPr>
      <t xml:space="preserve"> A secured loan is money that you borrow secured against something that you own. If you don’t repay the loan, the lender has the right to take the asset you put up as security.
Most secured loans are secured on a property you own, i.e. your house.
</t>
    </r>
    <r>
      <rPr>
        <i/>
        <sz val="11"/>
        <color theme="1"/>
        <rFont val="Calibri"/>
        <family val="2"/>
        <scheme val="minor"/>
      </rPr>
      <t>Business loans:</t>
    </r>
    <r>
      <rPr>
        <sz val="11"/>
        <color theme="1"/>
        <rFont val="Calibri"/>
        <family val="2"/>
        <scheme val="minor"/>
      </rPr>
      <t xml:space="preserve"> This is a loan specifically intended for business purposes.  The requirements for a business loan may be similar to those of personal loans but may have additional requirements such as a business plan, financial statements and cashflow projections.</t>
    </r>
  </si>
  <si>
    <t>It depends on the lender, however funds are typically available within 5 working days.  Make sure to ask your creditor before agreeing to a loan.</t>
  </si>
  <si>
    <t>Balloon payment options generally reduce the monthly instalment value to be paid as part of a loan, making the loan more affordable for consumers on a regular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</si>
</sst>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R&quot;#,##0.00;\-&quot;R&quot;#,##0.00"/>
    <numFmt numFmtId="165" formatCode="&quot;R&quot;#,##0.00;[Red]\-&quot;R&quot;#,##0.00"/>
    <numFmt numFmtId="166" formatCode="_-* #,##0.00_-;\-* #,##0.00_-;_-* &quot;-&quot;??_-;_-@_-"/>
    <numFmt numFmtId="167" formatCode="&quot;R&quot;#,##0.00"/>
  </numFmts>
  <fonts count="19">
    <font>
      <sz val="11"/>
      <color theme="1"/>
      <name val="Calibri"/>
      <family val="2"/>
      <scheme val="minor"/>
    </font>
    <font>
      <b/>
      <sz val="11"/>
      <color theme="0"/>
      <name val="Calibri"/>
      <family val="2"/>
      <scheme val="minor"/>
    </font>
    <font>
      <sz val="11"/>
      <color theme="0"/>
      <name val="Calibri"/>
      <family val="2"/>
      <scheme val="minor"/>
    </font>
    <font>
      <sz val="11"/>
      <color theme="1"/>
      <name val="Calibri"/>
      <family val="2"/>
      <scheme val="minor"/>
    </font>
    <font>
      <sz val="11"/>
      <color rgb="FFCABFD5"/>
      <name val="Calibri"/>
      <family val="2"/>
      <scheme val="minor"/>
    </font>
    <font>
      <b/>
      <sz val="11"/>
      <name val="Calibri"/>
      <family val="2"/>
      <scheme val="minor"/>
    </font>
    <font>
      <b/>
      <sz val="11"/>
      <color theme="0"/>
      <name val="AntartidaRounded-Bold"/>
    </font>
    <font>
      <sz val="11"/>
      <color theme="0"/>
      <name val="AntartidaRounded-Bold"/>
    </font>
    <font>
      <sz val="11"/>
      <color rgb="FF4A2767"/>
      <name val="Calibri"/>
      <family val="2"/>
      <scheme val="minor"/>
    </font>
    <font>
      <sz val="11"/>
      <color theme="0"/>
      <name val="AntartidaRounded-Medium"/>
    </font>
    <font>
      <b/>
      <sz val="11"/>
      <color rgb="FFE6E1CE"/>
      <name val="Calibri"/>
      <family val="2"/>
      <scheme val="minor"/>
    </font>
    <font>
      <b/>
      <sz val="11"/>
      <color rgb="FFE6E1CE"/>
      <name val="AntartidaRounded-Medium"/>
    </font>
    <font>
      <b/>
      <sz val="11"/>
      <color theme="0"/>
      <name val="AntartidaRounded-Medium"/>
    </font>
    <font>
      <b/>
      <sz val="11"/>
      <color theme="1"/>
      <name val="Calibri"/>
      <family val="2"/>
      <scheme val="minor"/>
    </font>
    <font>
      <sz val="11"/>
      <name val="Calibri"/>
      <family val="2"/>
      <scheme val="minor"/>
    </font>
    <font>
      <sz val="11"/>
      <color rgb="FF000000"/>
      <name val="Calibri"/>
      <family val="2"/>
      <scheme val="minor"/>
    </font>
    <font>
      <b/>
      <sz val="11"/>
      <color rgb="FFFF0000"/>
      <name val="Calibri"/>
      <family val="2"/>
      <scheme val="minor"/>
    </font>
    <font>
      <sz val="11"/>
      <color rgb="FFFF0000"/>
      <name val="Calibri"/>
      <family val="2"/>
      <scheme val="minor"/>
    </font>
    <font>
      <i/>
      <sz val="11"/>
      <color theme="1"/>
      <name val="Calibri"/>
      <family val="2"/>
      <scheme val="minor"/>
    </font>
  </fonts>
  <fills count="6">
    <fill>
      <patternFill patternType="none"/>
    </fill>
    <fill>
      <patternFill patternType="gray125"/>
    </fill>
    <fill>
      <patternFill patternType="solid">
        <fgColor rgb="FFCABFD5"/>
        <bgColor indexed="64"/>
      </patternFill>
    </fill>
    <fill>
      <patternFill patternType="solid">
        <fgColor rgb="FF4A2767"/>
        <bgColor indexed="64"/>
      </patternFill>
    </fill>
    <fill>
      <patternFill patternType="solid">
        <fgColor rgb="FFE6E1CE"/>
        <bgColor indexed="64"/>
      </patternFill>
    </fill>
    <fill>
      <patternFill patternType="solid">
        <fgColor rgb="FFFFF2CC"/>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3" fillId="0" borderId="0" applyFont="0" applyFill="0" applyBorder="0" applyAlignment="0" applyProtection="0"/>
    <xf numFmtId="166" fontId="3" fillId="0" borderId="0" applyFont="0" applyFill="0" applyBorder="0" applyAlignment="0" applyProtection="0"/>
  </cellStyleXfs>
  <cellXfs count="119">
    <xf numFmtId="0" fontId="0" fillId="0" borderId="0" xfId="0"/>
    <xf numFmtId="0" fontId="0" fillId="0" borderId="0" xfId="0" applyAlignment="1">
      <alignment horizontal="center"/>
    </xf>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applyAlignment="1">
      <alignment horizontal="center"/>
    </xf>
    <xf numFmtId="0" fontId="0" fillId="2" borderId="7" xfId="0" applyFill="1" applyBorder="1"/>
    <xf numFmtId="0" fontId="0" fillId="2" borderId="8" xfId="0" applyFill="1" applyBorder="1"/>
    <xf numFmtId="167" fontId="0" fillId="2" borderId="0" xfId="0" applyNumberFormat="1" applyFill="1" applyAlignment="1">
      <alignment horizontal="center"/>
    </xf>
    <xf numFmtId="0" fontId="0" fillId="2" borderId="0" xfId="0" applyFill="1" applyAlignment="1">
      <alignment horizontal="center"/>
    </xf>
    <xf numFmtId="0" fontId="0" fillId="2" borderId="0" xfId="1" applyNumberFormat="1" applyFont="1" applyFill="1" applyBorder="1" applyAlignment="1">
      <alignment horizontal="center"/>
    </xf>
    <xf numFmtId="0" fontId="0" fillId="2" borderId="0" xfId="0" applyFill="1" applyAlignment="1">
      <alignment wrapText="1"/>
    </xf>
    <xf numFmtId="0" fontId="0" fillId="0" borderId="0" xfId="0" applyAlignment="1">
      <alignment horizontal="center" wrapText="1"/>
    </xf>
    <xf numFmtId="0" fontId="4" fillId="2" borderId="0" xfId="0" applyFont="1" applyFill="1"/>
    <xf numFmtId="167" fontId="4" fillId="2" borderId="0" xfId="0" applyNumberFormat="1" applyFont="1" applyFill="1" applyAlignment="1">
      <alignment horizontal="center"/>
    </xf>
    <xf numFmtId="167" fontId="1" fillId="2" borderId="0" xfId="0" applyNumberFormat="1" applyFont="1" applyFill="1" applyAlignment="1">
      <alignment horizontal="center"/>
    </xf>
    <xf numFmtId="165" fontId="0" fillId="0" borderId="0" xfId="0" applyNumberFormat="1"/>
    <xf numFmtId="16" fontId="0" fillId="0" borderId="0" xfId="0" applyNumberFormat="1"/>
    <xf numFmtId="167" fontId="0" fillId="0" borderId="0" xfId="0" applyNumberFormat="1"/>
    <xf numFmtId="10" fontId="0" fillId="0" borderId="0" xfId="0" applyNumberFormat="1"/>
    <xf numFmtId="0" fontId="0" fillId="0" borderId="0" xfId="0" applyAlignment="1">
      <alignment wrapText="1"/>
    </xf>
    <xf numFmtId="10" fontId="0" fillId="0" borderId="0" xfId="0" applyNumberFormat="1" applyAlignment="1">
      <alignment wrapText="1"/>
    </xf>
    <xf numFmtId="0" fontId="2" fillId="3" borderId="2" xfId="0" applyFont="1" applyFill="1" applyBorder="1"/>
    <xf numFmtId="0" fontId="2" fillId="3" borderId="3" xfId="0" applyFont="1" applyFill="1" applyBorder="1"/>
    <xf numFmtId="0" fontId="0" fillId="3" borderId="0" xfId="0" applyFill="1"/>
    <xf numFmtId="0" fontId="0" fillId="3" borderId="0" xfId="0" applyFill="1" applyAlignment="1">
      <alignment horizontal="center"/>
    </xf>
    <xf numFmtId="0" fontId="7" fillId="3" borderId="2" xfId="0" applyFont="1" applyFill="1" applyBorder="1"/>
    <xf numFmtId="0" fontId="9" fillId="3" borderId="1" xfId="0" applyFont="1" applyFill="1" applyBorder="1"/>
    <xf numFmtId="0" fontId="9" fillId="3" borderId="2" xfId="0" applyFont="1" applyFill="1" applyBorder="1"/>
    <xf numFmtId="0" fontId="11" fillId="3" borderId="2"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2" xfId="0" applyFont="1" applyFill="1" applyBorder="1" applyAlignment="1">
      <alignment horizontal="center" vertical="center" wrapText="1"/>
    </xf>
    <xf numFmtId="0" fontId="8" fillId="0" borderId="0" xfId="0" applyFont="1"/>
    <xf numFmtId="0" fontId="0" fillId="0" borderId="0" xfId="0" applyAlignment="1">
      <alignment horizontal="left" vertical="center"/>
    </xf>
    <xf numFmtId="0" fontId="13" fillId="0" borderId="0" xfId="0" applyFont="1" applyAlignment="1">
      <alignment horizontal="left" vertical="center"/>
    </xf>
    <xf numFmtId="0" fontId="13" fillId="0" borderId="0" xfId="0" applyFont="1" applyAlignment="1">
      <alignment horizontal="left" vertical="center" wrapText="1"/>
    </xf>
    <xf numFmtId="0" fontId="13" fillId="0" borderId="0" xfId="0" applyFont="1"/>
    <xf numFmtId="0" fontId="0" fillId="0" borderId="0" xfId="0" applyAlignment="1">
      <alignment vertical="center"/>
    </xf>
    <xf numFmtId="0" fontId="13" fillId="0" borderId="0" xfId="0" applyFont="1" applyAlignment="1">
      <alignment vertical="center"/>
    </xf>
    <xf numFmtId="0" fontId="0" fillId="0" borderId="0" xfId="0" applyAlignment="1">
      <alignment vertical="center" wrapText="1"/>
    </xf>
    <xf numFmtId="0" fontId="0" fillId="0" borderId="0" xfId="0" applyAlignment="1">
      <alignment vertical="top" wrapText="1"/>
    </xf>
    <xf numFmtId="0" fontId="13" fillId="0" borderId="0" xfId="0" applyFont="1" applyAlignment="1">
      <alignment horizontal="left"/>
    </xf>
    <xf numFmtId="0" fontId="1" fillId="0" borderId="0" xfId="0" applyFont="1" applyAlignment="1">
      <alignment vertical="center"/>
    </xf>
    <xf numFmtId="0" fontId="1" fillId="3" borderId="0" xfId="0" applyFont="1" applyFill="1" applyAlignment="1">
      <alignment horizontal="center" vertical="center"/>
    </xf>
    <xf numFmtId="0" fontId="15" fillId="0" borderId="0" xfId="0" applyFont="1"/>
    <xf numFmtId="0" fontId="16" fillId="0" borderId="0" xfId="0" applyFont="1"/>
    <xf numFmtId="0" fontId="0" fillId="0" borderId="0" xfId="0" applyAlignment="1">
      <alignment horizontal="left" vertical="center" wrapText="1"/>
    </xf>
    <xf numFmtId="0" fontId="16" fillId="0" borderId="0" xfId="0" applyFont="1" applyAlignment="1">
      <alignment horizontal="left" vertical="center"/>
    </xf>
    <xf numFmtId="0" fontId="17" fillId="0" borderId="0" xfId="0" applyFont="1" applyAlignment="1">
      <alignment horizontal="left" vertical="center" wrapText="1"/>
    </xf>
    <xf numFmtId="0" fontId="0" fillId="0" borderId="0" xfId="0" applyAlignment="1">
      <alignment horizontal="left" vertical="top" wrapText="1"/>
    </xf>
    <xf numFmtId="0" fontId="17" fillId="0" borderId="0" xfId="0" applyFont="1"/>
    <xf numFmtId="0" fontId="17" fillId="0" borderId="0" xfId="0" applyFont="1" applyAlignment="1">
      <alignment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2" borderId="0" xfId="0" applyFill="1" applyAlignment="1">
      <alignment horizontal="center"/>
    </xf>
    <xf numFmtId="167" fontId="0" fillId="4" borderId="9" xfId="0" applyNumberFormat="1" applyFill="1" applyBorder="1" applyAlignment="1">
      <alignment horizontal="center"/>
    </xf>
    <xf numFmtId="167" fontId="0" fillId="4" borderId="10" xfId="0" applyNumberFormat="1" applyFill="1" applyBorder="1" applyAlignment="1">
      <alignment horizontal="center"/>
    </xf>
    <xf numFmtId="167" fontId="0" fillId="4" borderId="11" xfId="0" applyNumberFormat="1" applyFill="1" applyBorder="1" applyAlignment="1">
      <alignment horizontal="center"/>
    </xf>
    <xf numFmtId="167" fontId="0" fillId="5" borderId="0" xfId="0" applyNumberFormat="1" applyFill="1" applyAlignment="1">
      <alignment horizontal="center"/>
    </xf>
    <xf numFmtId="0" fontId="12" fillId="3" borderId="0" xfId="0" applyFont="1" applyFill="1" applyAlignment="1">
      <alignment horizontal="center"/>
    </xf>
    <xf numFmtId="9" fontId="0" fillId="4" borderId="0" xfId="1" applyFont="1" applyFill="1" applyAlignment="1">
      <alignment horizontal="center"/>
    </xf>
    <xf numFmtId="0" fontId="6" fillId="3" borderId="0" xfId="0" applyFont="1" applyFill="1" applyAlignment="1">
      <alignment horizontal="center"/>
    </xf>
    <xf numFmtId="0" fontId="0" fillId="5" borderId="9" xfId="0" applyFill="1" applyBorder="1" applyAlignment="1">
      <alignment horizontal="center"/>
    </xf>
    <xf numFmtId="0" fontId="0" fillId="5" borderId="10" xfId="0" applyFill="1" applyBorder="1" applyAlignment="1">
      <alignment horizontal="center"/>
    </xf>
    <xf numFmtId="0" fontId="0" fillId="5" borderId="11" xfId="0" applyFill="1" applyBorder="1" applyAlignment="1">
      <alignment horizontal="center"/>
    </xf>
    <xf numFmtId="0" fontId="0" fillId="5" borderId="9" xfId="1" applyNumberFormat="1" applyFont="1" applyFill="1" applyBorder="1" applyAlignment="1">
      <alignment horizontal="center"/>
    </xf>
    <xf numFmtId="0" fontId="0" fillId="5" borderId="10" xfId="1" applyNumberFormat="1" applyFont="1" applyFill="1" applyBorder="1" applyAlignment="1">
      <alignment horizontal="center"/>
    </xf>
    <xf numFmtId="0" fontId="0" fillId="5" borderId="11" xfId="1" applyNumberFormat="1" applyFont="1" applyFill="1" applyBorder="1" applyAlignment="1">
      <alignment horizontal="center"/>
    </xf>
    <xf numFmtId="0" fontId="1" fillId="3" borderId="0" xfId="0" applyFont="1" applyFill="1" applyAlignment="1">
      <alignment horizontal="center"/>
    </xf>
    <xf numFmtId="167" fontId="0" fillId="5" borderId="9" xfId="0" applyNumberFormat="1" applyFill="1" applyBorder="1" applyAlignment="1">
      <alignment horizontal="center"/>
    </xf>
    <xf numFmtId="167" fontId="0" fillId="5" borderId="10" xfId="0" applyNumberFormat="1" applyFill="1" applyBorder="1" applyAlignment="1">
      <alignment horizontal="center"/>
    </xf>
    <xf numFmtId="167" fontId="0" fillId="5" borderId="11" xfId="0" applyNumberFormat="1" applyFill="1" applyBorder="1" applyAlignment="1">
      <alignment horizontal="center"/>
    </xf>
    <xf numFmtId="0" fontId="6" fillId="3" borderId="0" xfId="0" applyFont="1" applyFill="1" applyAlignment="1">
      <alignment horizontal="center" wrapText="1"/>
    </xf>
    <xf numFmtId="9" fontId="3" fillId="4" borderId="0" xfId="1" applyFont="1" applyFill="1" applyAlignment="1">
      <alignment horizontal="center"/>
    </xf>
    <xf numFmtId="0" fontId="0" fillId="0" borderId="0" xfId="0" applyAlignment="1">
      <alignment horizontal="center" wrapText="1"/>
    </xf>
    <xf numFmtId="0" fontId="0" fillId="4" borderId="10" xfId="0" applyFill="1" applyBorder="1" applyAlignment="1">
      <alignment horizontal="center"/>
    </xf>
    <xf numFmtId="0" fontId="0" fillId="4" borderId="11" xfId="0" applyFill="1" applyBorder="1" applyAlignment="1">
      <alignment horizontal="center"/>
    </xf>
    <xf numFmtId="0" fontId="0" fillId="2" borderId="0" xfId="0" applyFill="1" applyAlignment="1">
      <alignment horizontal="center" wrapText="1"/>
    </xf>
    <xf numFmtId="167" fontId="5" fillId="2" borderId="0" xfId="0" applyNumberFormat="1" applyFont="1" applyFill="1" applyAlignment="1">
      <alignment horizontal="center"/>
    </xf>
    <xf numFmtId="167" fontId="10" fillId="3" borderId="9" xfId="0" applyNumberFormat="1" applyFont="1" applyFill="1" applyBorder="1" applyAlignment="1">
      <alignment horizontal="center"/>
    </xf>
    <xf numFmtId="167" fontId="10" fillId="3" borderId="10" xfId="0" applyNumberFormat="1" applyFont="1" applyFill="1" applyBorder="1" applyAlignment="1">
      <alignment horizontal="center"/>
    </xf>
    <xf numFmtId="167" fontId="10" fillId="3" borderId="11" xfId="0" applyNumberFormat="1" applyFont="1" applyFill="1" applyBorder="1" applyAlignment="1">
      <alignment horizontal="center"/>
    </xf>
    <xf numFmtId="0" fontId="6" fillId="3" borderId="4" xfId="0" applyFont="1" applyFill="1" applyBorder="1" applyAlignment="1">
      <alignment horizontal="center" vertical="center"/>
    </xf>
    <xf numFmtId="0" fontId="6" fillId="3" borderId="0" xfId="0" applyFont="1" applyFill="1" applyAlignment="1">
      <alignment horizontal="center" vertical="center"/>
    </xf>
    <xf numFmtId="0" fontId="6" fillId="3" borderId="5" xfId="0" applyFont="1" applyFill="1" applyBorder="1" applyAlignment="1">
      <alignment horizontal="center" vertical="center"/>
    </xf>
    <xf numFmtId="167" fontId="0" fillId="2" borderId="0" xfId="0" applyNumberFormat="1" applyFill="1" applyAlignment="1">
      <alignment horizontal="center"/>
    </xf>
    <xf numFmtId="0" fontId="8" fillId="0" borderId="0" xfId="0" applyFont="1" applyAlignment="1">
      <alignment horizontal="center" vertical="center" wrapText="1"/>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2" xfId="0" applyFont="1" applyFill="1" applyBorder="1" applyAlignment="1">
      <alignment horizontal="center"/>
    </xf>
    <xf numFmtId="167" fontId="10" fillId="3" borderId="2" xfId="0" applyNumberFormat="1" applyFont="1" applyFill="1" applyBorder="1" applyAlignment="1">
      <alignment horizontal="center"/>
    </xf>
    <xf numFmtId="0" fontId="10" fillId="3" borderId="2" xfId="0" applyFont="1" applyFill="1" applyBorder="1" applyAlignment="1">
      <alignment horizontal="center"/>
    </xf>
    <xf numFmtId="0" fontId="2" fillId="3" borderId="1" xfId="0" applyFont="1" applyFill="1" applyBorder="1" applyAlignment="1">
      <alignment horizontal="center"/>
    </xf>
    <xf numFmtId="164" fontId="0" fillId="5" borderId="9" xfId="2" applyNumberFormat="1" applyFont="1" applyFill="1" applyBorder="1" applyAlignment="1">
      <alignment horizontal="center" vertical="center"/>
    </xf>
    <xf numFmtId="164" fontId="0" fillId="5" borderId="10" xfId="2" applyNumberFormat="1" applyFont="1" applyFill="1" applyBorder="1" applyAlignment="1">
      <alignment horizontal="center" vertical="center"/>
    </xf>
    <xf numFmtId="164" fontId="0" fillId="5" borderId="11" xfId="2" applyNumberFormat="1"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horizontal="left" vertical="center" wrapText="1"/>
    </xf>
    <xf numFmtId="0" fontId="1" fillId="3" borderId="0" xfId="0" applyFont="1" applyFill="1" applyAlignment="1">
      <alignment horizontal="center" vertical="center"/>
    </xf>
    <xf numFmtId="0" fontId="14" fillId="0" borderId="0" xfId="0" applyFont="1" applyAlignment="1">
      <alignment horizontal="left" vertical="center" wrapText="1"/>
    </xf>
    <xf numFmtId="0" fontId="1" fillId="3" borderId="0" xfId="0" applyFont="1" applyFill="1" applyAlignment="1">
      <alignment horizontal="center" vertical="center" wrapText="1"/>
    </xf>
    <xf numFmtId="0" fontId="13" fillId="0" borderId="0" xfId="0" applyFont="1" applyAlignment="1">
      <alignment horizontal="left"/>
    </xf>
    <xf numFmtId="0" fontId="0" fillId="0" borderId="0" xfId="0" applyAlignment="1">
      <alignment horizontal="left"/>
    </xf>
    <xf numFmtId="0" fontId="1" fillId="0" borderId="0" xfId="0" applyFont="1" applyAlignment="1">
      <alignment horizontal="center" vertical="center"/>
    </xf>
    <xf numFmtId="0" fontId="14"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top" wrapText="1"/>
    </xf>
    <xf numFmtId="0" fontId="12" fillId="3" borderId="0" xfId="0" applyFont="1" applyFill="1" applyAlignment="1">
      <alignment horizontal="center" wrapText="1"/>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FFF2CC"/>
      <color rgb="FF4A2767"/>
      <color rgb="FFF6B998"/>
      <color rgb="FFE8AC8D"/>
      <color rgb="FFE6E1CE"/>
      <color rgb="FFCABFD5"/>
      <color rgb="FF7030A0"/>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rgbClr val="4A2767"/>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2-E5E6-4AFA-888E-AE9DA85E6F7E}"/>
              </c:ext>
            </c:extLst>
          </c:dPt>
          <c:dPt>
            <c:idx val="1"/>
            <c:bubble3D val="0"/>
            <c:spPr>
              <a:solidFill>
                <a:srgbClr val="F6B998"/>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E5E6-4AFA-888E-AE9DA85E6F7E}"/>
              </c:ext>
            </c:extLst>
          </c:dPt>
          <c:dLbls>
            <c:dLbl>
              <c:idx val="0"/>
              <c:tx>
                <c:rich>
                  <a:bodyPr/>
                  <a:lstStyle/>
                  <a:p>
                    <a:fld id="{16DCC065-1EDE-46B7-9406-2C182D76514F}" type="CELLRANGE">
                      <a:rPr lang="en-US" baseline="0"/>
                      <a:pPr/>
                      <a:t>[CELLRANGE]</a:t>
                    </a:fld>
                    <a:r>
                      <a:rPr lang="en-US" baseline="0"/>
                      <a:t>; </a:t>
                    </a:r>
                    <a:fld id="{BC6D8BAB-7213-4CE1-BBC0-EB320AF27CC7}" type="VALUE">
                      <a:rPr lang="en-US" baseline="0"/>
                      <a:pPr/>
                      <a:t>[VALUE]</a:t>
                    </a:fld>
                    <a:endParaRPr lang="en-US" baseline="0"/>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E5E6-4AFA-888E-AE9DA85E6F7E}"/>
                </c:ext>
              </c:extLst>
            </c:dLbl>
            <c:dLbl>
              <c:idx val="1"/>
              <c:tx>
                <c:rich>
                  <a:bodyPr/>
                  <a:lstStyle/>
                  <a:p>
                    <a:fld id="{14C959FD-71F3-4AC6-8226-609A4DBA05CE}" type="CELLRANGE">
                      <a:rPr lang="en-US"/>
                      <a:pPr/>
                      <a:t>[CELLRANGE]</a:t>
                    </a:fld>
                    <a:r>
                      <a:rPr lang="en-US" baseline="0"/>
                      <a:t>; </a:t>
                    </a:r>
                    <a:fld id="{804401C5-8604-4291-AA50-58434E176758}" type="VALUE">
                      <a:rPr lang="en-US" baseline="0"/>
                      <a:pPr/>
                      <a:t>[VALUE]</a:t>
                    </a:fld>
                    <a:endParaRPr lang="en-US" baseline="0"/>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5E6-4AFA-888E-AE9DA85E6F7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4A2767"/>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val>
            <c:numRef>
              <c:f>'1. What is the value of my loan'!$S$11:$S$12</c:f>
              <c:numCache>
                <c:formatCode>0.00%</c:formatCode>
                <c:ptCount val="2"/>
                <c:pt idx="0">
                  <c:v>0.73682474183282032</c:v>
                </c:pt>
                <c:pt idx="1">
                  <c:v>0.26317525816717974</c:v>
                </c:pt>
              </c:numCache>
            </c:numRef>
          </c:val>
          <c:extLst>
            <c:ext xmlns:c15="http://schemas.microsoft.com/office/drawing/2012/chart" uri="{02D57815-91ED-43cb-92C2-25804820EDAC}">
              <c15:datalabelsRange>
                <c15:f>'1. What is the value of my loan'!$T$11:$T$12</c15:f>
                <c15:dlblRangeCache>
                  <c:ptCount val="2"/>
                  <c:pt idx="0">
                    <c:v>Loan value</c:v>
                  </c:pt>
                  <c:pt idx="1">
                    <c:v>Interest</c:v>
                  </c:pt>
                </c15:dlblRangeCache>
              </c15:datalabelsRange>
            </c:ext>
            <c:ext xmlns:c16="http://schemas.microsoft.com/office/drawing/2014/chart" uri="{C3380CC4-5D6E-409C-BE32-E72D297353CC}">
              <c16:uniqueId val="{00000000-E5E6-4AFA-888E-AE9DA85E6F7E}"/>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rgbClr val="4A2767"/>
              </a:solidFill>
              <a:ln>
                <a:noFill/>
              </a:ln>
              <a:effectLst/>
            </c:spPr>
            <c:extLst>
              <c:ext xmlns:c16="http://schemas.microsoft.com/office/drawing/2014/chart" uri="{C3380CC4-5D6E-409C-BE32-E72D297353CC}">
                <c16:uniqueId val="{00000002-13A7-4587-B460-5EDA543116CF}"/>
              </c:ext>
            </c:extLst>
          </c:dPt>
          <c:dPt>
            <c:idx val="1"/>
            <c:bubble3D val="0"/>
            <c:spPr>
              <a:solidFill>
                <a:srgbClr val="F6B998"/>
              </a:solidFill>
              <a:ln>
                <a:noFill/>
              </a:ln>
              <a:effectLst/>
            </c:spPr>
            <c:extLst>
              <c:ext xmlns:c16="http://schemas.microsoft.com/office/drawing/2014/chart" uri="{C3380CC4-5D6E-409C-BE32-E72D297353CC}">
                <c16:uniqueId val="{00000003-13A7-4587-B460-5EDA543116CF}"/>
              </c:ext>
            </c:extLst>
          </c:dPt>
          <c:dLbls>
            <c:dLbl>
              <c:idx val="0"/>
              <c:tx>
                <c:rich>
                  <a:bodyPr rot="0" spcFirstLastPara="1" vertOverflow="ellipsis" vert="horz" wrap="square" lIns="38100" tIns="19050" rIns="38100" bIns="19050" anchor="ctr" anchorCtr="1">
                    <a:spAutoFit/>
                  </a:bodyPr>
                  <a:lstStyle/>
                  <a:p>
                    <a:pPr>
                      <a:defRPr sz="900" b="0" i="0" u="none" strike="noStrike" kern="1200" baseline="0">
                        <a:solidFill>
                          <a:srgbClr val="4A2767"/>
                        </a:solidFill>
                        <a:latin typeface="+mn-lt"/>
                        <a:ea typeface="+mn-ea"/>
                        <a:cs typeface="+mn-cs"/>
                      </a:defRPr>
                    </a:pPr>
                    <a:fld id="{F189ED37-8A52-4A63-9AC4-93E779EDCF8D}" type="CELLRANGE">
                      <a:rPr lang="en-US" baseline="0"/>
                      <a:pPr>
                        <a:defRPr>
                          <a:solidFill>
                            <a:srgbClr val="4A2767"/>
                          </a:solidFill>
                        </a:defRPr>
                      </a:pPr>
                      <a:t>[CELLRANGE]</a:t>
                    </a:fld>
                    <a:r>
                      <a:rPr lang="en-US" baseline="0"/>
                      <a:t>; </a:t>
                    </a:r>
                    <a:fld id="{ECC5CECA-DE98-484F-BF86-0C137499E431}" type="VALUE">
                      <a:rPr lang="en-US" baseline="0"/>
                      <a:pPr>
                        <a:defRPr>
                          <a:solidFill>
                            <a:srgbClr val="4A2767"/>
                          </a:solidFill>
                        </a:defRPr>
                      </a:pPr>
                      <a:t>[VALUE]</a:t>
                    </a:fld>
                    <a:endParaRPr lang="en-US" baseline="0"/>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4A2767"/>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13A7-4587-B460-5EDA543116CF}"/>
                </c:ext>
              </c:extLst>
            </c:dLbl>
            <c:dLbl>
              <c:idx val="1"/>
              <c:tx>
                <c:rich>
                  <a:bodyPr rot="0" spcFirstLastPara="1" vertOverflow="ellipsis" vert="horz" wrap="square" lIns="38100" tIns="19050" rIns="38100" bIns="19050" anchor="ctr" anchorCtr="1">
                    <a:spAutoFit/>
                  </a:bodyPr>
                  <a:lstStyle/>
                  <a:p>
                    <a:pPr>
                      <a:defRPr sz="900" b="0" i="0" u="none" strike="noStrike" kern="1200" baseline="0">
                        <a:solidFill>
                          <a:srgbClr val="4A2767"/>
                        </a:solidFill>
                        <a:latin typeface="+mn-lt"/>
                        <a:ea typeface="+mn-ea"/>
                        <a:cs typeface="+mn-cs"/>
                      </a:defRPr>
                    </a:pPr>
                    <a:fld id="{7820598E-6BCA-4328-9298-5788433334F5}" type="CELLRANGE">
                      <a:rPr lang="en-US"/>
                      <a:pPr>
                        <a:defRPr>
                          <a:solidFill>
                            <a:srgbClr val="4A2767"/>
                          </a:solidFill>
                        </a:defRPr>
                      </a:pPr>
                      <a:t>[CELLRANGE]</a:t>
                    </a:fld>
                    <a:r>
                      <a:rPr lang="en-US" baseline="0"/>
                      <a:t>; </a:t>
                    </a:r>
                    <a:fld id="{467C8E72-86AC-493E-B232-2E2DCF341F6C}" type="VALUE">
                      <a:rPr lang="en-US" baseline="0"/>
                      <a:pPr>
                        <a:defRPr>
                          <a:solidFill>
                            <a:srgbClr val="4A2767"/>
                          </a:solidFill>
                        </a:defRPr>
                      </a:pPr>
                      <a:t>[VALUE]</a:t>
                    </a:fld>
                    <a:endParaRPr lang="en-US" baseline="0"/>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4A2767"/>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13A7-4587-B460-5EDA543116C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15:showDataLabelsRange val="1"/>
              </c:ext>
            </c:extLst>
          </c:dLbls>
          <c:val>
            <c:numRef>
              <c:f>'2. How much can I loan'!$S$11:$S$12</c:f>
              <c:numCache>
                <c:formatCode>0.00%</c:formatCode>
                <c:ptCount val="2"/>
                <c:pt idx="0">
                  <c:v>0.83758684057991584</c:v>
                </c:pt>
                <c:pt idx="1">
                  <c:v>0.16241315942008414</c:v>
                </c:pt>
              </c:numCache>
            </c:numRef>
          </c:val>
          <c:extLst>
            <c:ext xmlns:c15="http://schemas.microsoft.com/office/drawing/2012/chart" uri="{02D57815-91ED-43cb-92C2-25804820EDAC}">
              <c15:datalabelsRange>
                <c15:f>'2. How much can I loan'!$T$11:$T$13</c15:f>
                <c15:dlblRangeCache>
                  <c:ptCount val="3"/>
                  <c:pt idx="0">
                    <c:v>Loan</c:v>
                  </c:pt>
                  <c:pt idx="1">
                    <c:v>Interest</c:v>
                  </c:pt>
                </c15:dlblRangeCache>
              </c15:datalabelsRange>
            </c:ext>
            <c:ext xmlns:c16="http://schemas.microsoft.com/office/drawing/2014/chart" uri="{C3380CC4-5D6E-409C-BE32-E72D297353CC}">
              <c16:uniqueId val="{00000000-13A7-4587-B460-5EDA543116CF}"/>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rgbClr val="4A2767"/>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2-9642-4204-BF81-F00874BE6258}"/>
              </c:ext>
            </c:extLst>
          </c:dPt>
          <c:dPt>
            <c:idx val="1"/>
            <c:bubble3D val="0"/>
            <c:spPr>
              <a:solidFill>
                <a:srgbClr val="F6B998"/>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9642-4204-BF81-F00874BE6258}"/>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4-9642-4204-BF81-F00874BE6258}"/>
              </c:ext>
            </c:extLst>
          </c:dPt>
          <c:dLbls>
            <c:dLbl>
              <c:idx val="0"/>
              <c:tx>
                <c:rich>
                  <a:bodyPr/>
                  <a:lstStyle/>
                  <a:p>
                    <a:fld id="{5D0E50C9-EBC8-415F-8F9B-75B2EECA768F}" type="CELLRANGE">
                      <a:rPr lang="en-US" baseline="0"/>
                      <a:pPr/>
                      <a:t>[CELLRANGE]</a:t>
                    </a:fld>
                    <a:r>
                      <a:rPr lang="en-US" baseline="0"/>
                      <a:t>; </a:t>
                    </a:r>
                    <a:fld id="{8D323EA6-35FF-4428-A1B5-3AB7A340E68B}" type="VALUE">
                      <a:rPr lang="en-US" baseline="0"/>
                      <a:pPr/>
                      <a:t>[VALUE]</a:t>
                    </a:fld>
                    <a:endParaRPr lang="en-US" baseline="0"/>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9642-4204-BF81-F00874BE6258}"/>
                </c:ext>
              </c:extLst>
            </c:dLbl>
            <c:dLbl>
              <c:idx val="1"/>
              <c:tx>
                <c:rich>
                  <a:bodyPr/>
                  <a:lstStyle/>
                  <a:p>
                    <a:fld id="{F353B3A1-E612-4D79-A038-D998C99A3C5F}" type="CELLRANGE">
                      <a:rPr lang="en-US"/>
                      <a:pPr/>
                      <a:t>[CELLRANGE]</a:t>
                    </a:fld>
                    <a:r>
                      <a:rPr lang="en-US" baseline="0"/>
                      <a:t>; </a:t>
                    </a:r>
                    <a:fld id="{D2C6FE85-83BE-489D-8305-9E34F7D26F9C}" type="VALUE">
                      <a:rPr lang="en-US" baseline="0"/>
                      <a:pPr/>
                      <a:t>[VALUE]</a:t>
                    </a:fld>
                    <a:endParaRPr lang="en-US" baseline="0"/>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9642-4204-BF81-F00874BE6258}"/>
                </c:ext>
              </c:extLst>
            </c:dLbl>
            <c:dLbl>
              <c:idx val="2"/>
              <c:tx>
                <c:rich>
                  <a:bodyPr/>
                  <a:lstStyle/>
                  <a:p>
                    <a:fld id="{AFFE7E91-DAD8-44FD-91CF-486681726815}" type="CELLRANGE">
                      <a:rPr lang="en-US"/>
                      <a:pPr/>
                      <a:t>[CELLRANGE]</a:t>
                    </a:fld>
                    <a:r>
                      <a:rPr lang="en-US" baseline="0"/>
                      <a:t>; </a:t>
                    </a:r>
                    <a:fld id="{5DA11065-6C3A-4ECC-96DB-87FAE1FB98D8}" type="VALUE">
                      <a:rPr lang="en-US" baseline="0"/>
                      <a:pPr/>
                      <a:t>[VALUE]</a:t>
                    </a:fld>
                    <a:endParaRPr lang="en-US" baseline="0"/>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9642-4204-BF81-F00874BE625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4A2767"/>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val>
            <c:numRef>
              <c:f>'3. Balloon payments'!$T$10:$T$12</c:f>
              <c:numCache>
                <c:formatCode>0.00%</c:formatCode>
                <c:ptCount val="3"/>
                <c:pt idx="0">
                  <c:v>0.17638757021592766</c:v>
                </c:pt>
                <c:pt idx="1">
                  <c:v>0.47083728935221703</c:v>
                </c:pt>
                <c:pt idx="2">
                  <c:v>0.35277514043185532</c:v>
                </c:pt>
              </c:numCache>
            </c:numRef>
          </c:val>
          <c:extLst>
            <c:ext xmlns:c15="http://schemas.microsoft.com/office/drawing/2012/chart" uri="{02D57815-91ED-43cb-92C2-25804820EDAC}">
              <c15:datalabelsRange>
                <c15:f>'3. Balloon payments'!$U$10:$U$12</c15:f>
                <c15:dlblRangeCache>
                  <c:ptCount val="3"/>
                  <c:pt idx="0">
                    <c:v>Balloon</c:v>
                  </c:pt>
                  <c:pt idx="1">
                    <c:v>Loan</c:v>
                  </c:pt>
                  <c:pt idx="2">
                    <c:v>Deposit</c:v>
                  </c:pt>
                </c15:dlblRangeCache>
              </c15:datalabelsRange>
            </c:ext>
            <c:ext xmlns:c16="http://schemas.microsoft.com/office/drawing/2014/chart" uri="{C3380CC4-5D6E-409C-BE32-E72D297353CC}">
              <c16:uniqueId val="{00000000-9642-4204-BF81-F00874BE6258}"/>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jp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2.jp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2.jp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17</xdr:col>
      <xdr:colOff>176894</xdr:colOff>
      <xdr:row>7</xdr:row>
      <xdr:rowOff>18143</xdr:rowOff>
    </xdr:from>
    <xdr:to>
      <xdr:col>23</xdr:col>
      <xdr:colOff>254001</xdr:colOff>
      <xdr:row>22</xdr:row>
      <xdr:rowOff>156027</xdr:rowOff>
    </xdr:to>
    <xdr:graphicFrame macro="">
      <xdr:nvGraphicFramePr>
        <xdr:cNvPr id="6" name="Chart 5">
          <a:extLst>
            <a:ext uri="{FF2B5EF4-FFF2-40B4-BE49-F238E27FC236}">
              <a16:creationId xmlns:a16="http://schemas.microsoft.com/office/drawing/2014/main" id="{EA87EE5A-7457-4D56-A081-5987F266F2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104588</xdr:rowOff>
    </xdr:from>
    <xdr:to>
      <xdr:col>17</xdr:col>
      <xdr:colOff>26788</xdr:colOff>
      <xdr:row>6</xdr:row>
      <xdr:rowOff>10646</xdr:rowOff>
    </xdr:to>
    <xdr:pic>
      <xdr:nvPicPr>
        <xdr:cNvPr id="4" name="Picture 3">
          <a:extLst>
            <a:ext uri="{FF2B5EF4-FFF2-40B4-BE49-F238E27FC236}">
              <a16:creationId xmlns:a16="http://schemas.microsoft.com/office/drawing/2014/main" id="{9292735D-2236-8A48-9176-F9E34B1ECB8F}"/>
            </a:ext>
          </a:extLst>
        </xdr:cNvPr>
        <xdr:cNvPicPr>
          <a:picLocks noChangeAspect="1"/>
        </xdr:cNvPicPr>
      </xdr:nvPicPr>
      <xdr:blipFill>
        <a:blip xmlns:r="http://schemas.openxmlformats.org/officeDocument/2006/relationships" r:embed="rId2"/>
        <a:stretch>
          <a:fillRect/>
        </a:stretch>
      </xdr:blipFill>
      <xdr:spPr>
        <a:xfrm>
          <a:off x="239059" y="104588"/>
          <a:ext cx="9033142" cy="986118"/>
        </a:xfrm>
        <a:prstGeom prst="rect">
          <a:avLst/>
        </a:prstGeom>
      </xdr:spPr>
    </xdr:pic>
    <xdr:clientData/>
  </xdr:twoCellAnchor>
  <xdr:twoCellAnchor editAs="oneCell">
    <xdr:from>
      <xdr:col>1</xdr:col>
      <xdr:colOff>7469</xdr:colOff>
      <xdr:row>50</xdr:row>
      <xdr:rowOff>0</xdr:rowOff>
    </xdr:from>
    <xdr:to>
      <xdr:col>17</xdr:col>
      <xdr:colOff>47999</xdr:colOff>
      <xdr:row>55</xdr:row>
      <xdr:rowOff>16442</xdr:rowOff>
    </xdr:to>
    <xdr:pic>
      <xdr:nvPicPr>
        <xdr:cNvPr id="7" name="Picture 6">
          <a:extLst>
            <a:ext uri="{FF2B5EF4-FFF2-40B4-BE49-F238E27FC236}">
              <a16:creationId xmlns:a16="http://schemas.microsoft.com/office/drawing/2014/main" id="{2E0FD514-99BA-874A-A938-1E9D45F2E0B8}"/>
            </a:ext>
          </a:extLst>
        </xdr:cNvPr>
        <xdr:cNvPicPr>
          <a:picLocks noChangeAspect="1"/>
        </xdr:cNvPicPr>
      </xdr:nvPicPr>
      <xdr:blipFill>
        <a:blip xmlns:r="http://schemas.openxmlformats.org/officeDocument/2006/relationships" r:embed="rId3"/>
        <a:stretch>
          <a:fillRect/>
        </a:stretch>
      </xdr:blipFill>
      <xdr:spPr>
        <a:xfrm>
          <a:off x="246528" y="7209118"/>
          <a:ext cx="9046884" cy="987618"/>
        </a:xfrm>
        <a:prstGeom prst="rect">
          <a:avLst/>
        </a:prstGeom>
      </xdr:spPr>
    </xdr:pic>
    <xdr:clientData/>
  </xdr:twoCellAnchor>
  <xdr:twoCellAnchor>
    <xdr:from>
      <xdr:col>0</xdr:col>
      <xdr:colOff>196272</xdr:colOff>
      <xdr:row>55</xdr:row>
      <xdr:rowOff>161636</xdr:rowOff>
    </xdr:from>
    <xdr:to>
      <xdr:col>17</xdr:col>
      <xdr:colOff>0</xdr:colOff>
      <xdr:row>64</xdr:row>
      <xdr:rowOff>80819</xdr:rowOff>
    </xdr:to>
    <xdr:sp macro="" textlink="">
      <xdr:nvSpPr>
        <xdr:cNvPr id="5" name="TextBox 4">
          <a:extLst>
            <a:ext uri="{FF2B5EF4-FFF2-40B4-BE49-F238E27FC236}">
              <a16:creationId xmlns:a16="http://schemas.microsoft.com/office/drawing/2014/main" id="{3A48D46B-97C9-4216-8596-6F92671C1A14}"/>
            </a:ext>
          </a:extLst>
        </xdr:cNvPr>
        <xdr:cNvSpPr txBox="1"/>
      </xdr:nvSpPr>
      <xdr:spPr>
        <a:xfrm>
          <a:off x="196272" y="8208818"/>
          <a:ext cx="8231910" cy="158172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ZA" sz="1100"/>
            <a:t>While Hollard has taken reasonable care to ensure the factual accuracy of these financial tools, it cannot guarantee such as it is dependent on unforseen future events. These financial tools are for information purposes only and should not be mistaken</a:t>
          </a:r>
          <a:r>
            <a:rPr lang="en-ZA" sz="1100" baseline="0"/>
            <a:t> for</a:t>
          </a:r>
          <a:r>
            <a:rPr lang="en-ZA" sz="1100"/>
            <a:t> financial advice. Accordingly, Hollard does not accept any liability for damages or loss suffered, for any direct, indirect, or consequential loss arising from the use or reliance, in any manner, on the information provided in the </a:t>
          </a:r>
          <a:r>
            <a:rPr lang="en-ZA" sz="1100">
              <a:solidFill>
                <a:sysClr val="windowText" lastClr="000000"/>
              </a:solidFill>
            </a:rPr>
            <a:t>financial tools. The Hollard Insurance Company Ltd (Reg No. 1952/003004/06); Hollard Life Assurance Company Ltd (Reg. No. 1993/001405/06)</a:t>
          </a:r>
          <a:r>
            <a:rPr lang="en-ZA" sz="1100" baseline="0">
              <a:solidFill>
                <a:sysClr val="windowText" lastClr="000000"/>
              </a:solidFill>
            </a:rPr>
            <a:t> </a:t>
          </a:r>
          <a:r>
            <a:rPr lang="en-ZA" sz="1100">
              <a:solidFill>
                <a:sysClr val="windowText" lastClr="000000"/>
              </a:solidFill>
            </a:rPr>
            <a:t>are Licensed</a:t>
          </a:r>
          <a:r>
            <a:rPr lang="en-ZA" sz="1100" baseline="0">
              <a:solidFill>
                <a:sysClr val="windowText" lastClr="000000"/>
              </a:solidFill>
            </a:rPr>
            <a:t> Insurers, A</a:t>
          </a:r>
          <a:r>
            <a:rPr lang="en-ZA" sz="1100">
              <a:solidFill>
                <a:sysClr val="windowText" lastClr="000000"/>
              </a:solidFill>
            </a:rPr>
            <a:t>uthorised Financial Services Providers</a:t>
          </a:r>
          <a:r>
            <a:rPr lang="en-ZA" sz="1100" baseline="0">
              <a:solidFill>
                <a:sysClr val="windowText" lastClr="000000"/>
              </a:solidFill>
            </a:rPr>
            <a:t> </a:t>
          </a:r>
          <a:r>
            <a:rPr lang="en-ZA" sz="1100" noProof="0">
              <a:solidFill>
                <a:sysClr val="windowText" lastClr="000000"/>
              </a:solidFill>
              <a:latin typeface="+mn-lt"/>
              <a:ea typeface="+mn-ea"/>
              <a:cs typeface="+mn-cs"/>
            </a:rPr>
            <a:t>and Credit Providers (NCRCP403) and (NCRCP404)</a:t>
          </a:r>
          <a:r>
            <a:rPr lang="en-ZA" sz="1100">
              <a:solidFill>
                <a:sysClr val="windowText" lastClr="000000"/>
              </a:solidFill>
              <a:latin typeface="+mn-lt"/>
              <a:ea typeface="+mn-ea"/>
              <a:cs typeface="+mn-cs"/>
            </a:rPr>
            <a:t>. </a:t>
          </a:r>
        </a:p>
        <a:p>
          <a:endParaRPr lang="en-ZA"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136072</xdr:colOff>
      <xdr:row>7</xdr:row>
      <xdr:rowOff>4782</xdr:rowOff>
    </xdr:from>
    <xdr:to>
      <xdr:col>23</xdr:col>
      <xdr:colOff>129476</xdr:colOff>
      <xdr:row>22</xdr:row>
      <xdr:rowOff>163286</xdr:rowOff>
    </xdr:to>
    <xdr:graphicFrame macro="">
      <xdr:nvGraphicFramePr>
        <xdr:cNvPr id="2" name="Chart 1">
          <a:extLst>
            <a:ext uri="{FF2B5EF4-FFF2-40B4-BE49-F238E27FC236}">
              <a16:creationId xmlns:a16="http://schemas.microsoft.com/office/drawing/2014/main" id="{626A8F39-256D-4E53-9C17-65EECB0A38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49</xdr:row>
      <xdr:rowOff>101599</xdr:rowOff>
    </xdr:from>
    <xdr:to>
      <xdr:col>17</xdr:col>
      <xdr:colOff>0</xdr:colOff>
      <xdr:row>55</xdr:row>
      <xdr:rowOff>20855</xdr:rowOff>
    </xdr:to>
    <xdr:pic>
      <xdr:nvPicPr>
        <xdr:cNvPr id="6" name="Picture 5">
          <a:extLst>
            <a:ext uri="{FF2B5EF4-FFF2-40B4-BE49-F238E27FC236}">
              <a16:creationId xmlns:a16="http://schemas.microsoft.com/office/drawing/2014/main" id="{EBE91652-32CA-E44E-883F-2283FF40826E}"/>
            </a:ext>
          </a:extLst>
        </xdr:cNvPr>
        <xdr:cNvPicPr>
          <a:picLocks noChangeAspect="1"/>
        </xdr:cNvPicPr>
      </xdr:nvPicPr>
      <xdr:blipFill>
        <a:blip xmlns:r="http://schemas.openxmlformats.org/officeDocument/2006/relationships" r:embed="rId2"/>
        <a:stretch>
          <a:fillRect/>
        </a:stretch>
      </xdr:blipFill>
      <xdr:spPr>
        <a:xfrm>
          <a:off x="245533" y="7391399"/>
          <a:ext cx="9110134" cy="994523"/>
        </a:xfrm>
        <a:prstGeom prst="rect">
          <a:avLst/>
        </a:prstGeom>
      </xdr:spPr>
    </xdr:pic>
    <xdr:clientData/>
  </xdr:twoCellAnchor>
  <xdr:twoCellAnchor editAs="oneCell">
    <xdr:from>
      <xdr:col>1</xdr:col>
      <xdr:colOff>0</xdr:colOff>
      <xdr:row>0</xdr:row>
      <xdr:rowOff>118532</xdr:rowOff>
    </xdr:from>
    <xdr:to>
      <xdr:col>17</xdr:col>
      <xdr:colOff>8466</xdr:colOff>
      <xdr:row>6</xdr:row>
      <xdr:rowOff>21779</xdr:rowOff>
    </xdr:to>
    <xdr:pic>
      <xdr:nvPicPr>
        <xdr:cNvPr id="7" name="Picture 6">
          <a:extLst>
            <a:ext uri="{FF2B5EF4-FFF2-40B4-BE49-F238E27FC236}">
              <a16:creationId xmlns:a16="http://schemas.microsoft.com/office/drawing/2014/main" id="{FEEA69A7-B508-0342-A477-CF5A75C97619}"/>
            </a:ext>
          </a:extLst>
        </xdr:cNvPr>
        <xdr:cNvPicPr>
          <a:picLocks noChangeAspect="1"/>
        </xdr:cNvPicPr>
      </xdr:nvPicPr>
      <xdr:blipFill>
        <a:blip xmlns:r="http://schemas.openxmlformats.org/officeDocument/2006/relationships" r:embed="rId3"/>
        <a:stretch>
          <a:fillRect/>
        </a:stretch>
      </xdr:blipFill>
      <xdr:spPr>
        <a:xfrm>
          <a:off x="245533" y="118532"/>
          <a:ext cx="9118600" cy="995447"/>
        </a:xfrm>
        <a:prstGeom prst="rect">
          <a:avLst/>
        </a:prstGeom>
      </xdr:spPr>
    </xdr:pic>
    <xdr:clientData/>
  </xdr:twoCellAnchor>
  <xdr:twoCellAnchor>
    <xdr:from>
      <xdr:col>0</xdr:col>
      <xdr:colOff>208643</xdr:colOff>
      <xdr:row>55</xdr:row>
      <xdr:rowOff>81643</xdr:rowOff>
    </xdr:from>
    <xdr:to>
      <xdr:col>17</xdr:col>
      <xdr:colOff>18142</xdr:colOff>
      <xdr:row>64</xdr:row>
      <xdr:rowOff>30514</xdr:rowOff>
    </xdr:to>
    <xdr:sp macro="" textlink="">
      <xdr:nvSpPr>
        <xdr:cNvPr id="5" name="TextBox 4">
          <a:extLst>
            <a:ext uri="{FF2B5EF4-FFF2-40B4-BE49-F238E27FC236}">
              <a16:creationId xmlns:a16="http://schemas.microsoft.com/office/drawing/2014/main" id="{3551CE53-F9D5-41AB-94C4-3826BEE4C14E}"/>
            </a:ext>
          </a:extLst>
        </xdr:cNvPr>
        <xdr:cNvSpPr txBox="1"/>
      </xdr:nvSpPr>
      <xdr:spPr>
        <a:xfrm>
          <a:off x="208643" y="8191500"/>
          <a:ext cx="8363856" cy="15817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ZA" sz="1100"/>
            <a:t>While Hollard has taken reasonable care to ensure the factual accuracy of these financial tools, , it cannot guarantee such as it is dependent on unforseen future events. These financial tools are for information purposes only and should not be construed as financial advice. Accordingly, Hollard does not accept any liability for damages or loss suffered, for any direct, indirect,  or consequential  loss arising from the use or reliance, in any manner, on the information provided in the financial tools. The Hollard Insurance Company Ltd (Reg No. 1952/003004/06); Hollard Life Assurance Company Ltd (Reg. No. 1993/001405/06)</a:t>
          </a:r>
          <a:r>
            <a:rPr lang="en-ZA" sz="1100" baseline="0"/>
            <a:t> </a:t>
          </a:r>
          <a:r>
            <a:rPr lang="en-ZA" sz="1100"/>
            <a:t>are </a:t>
          </a:r>
          <a:r>
            <a:rPr lang="en-ZA" sz="1100">
              <a:solidFill>
                <a:sysClr val="windowText" lastClr="000000"/>
              </a:solidFill>
            </a:rPr>
            <a:t>Licensed Insurers</a:t>
          </a:r>
          <a:r>
            <a:rPr lang="en-ZA" sz="1100" baseline="0">
              <a:solidFill>
                <a:sysClr val="windowText" lastClr="000000"/>
              </a:solidFill>
            </a:rPr>
            <a:t>, A</a:t>
          </a:r>
          <a:r>
            <a:rPr lang="en-ZA" sz="1100">
              <a:solidFill>
                <a:sysClr val="windowText" lastClr="000000"/>
              </a:solidFill>
            </a:rPr>
            <a:t>uthorised Financial Services Providers,</a:t>
          </a:r>
          <a:r>
            <a:rPr lang="en-ZA" sz="1100" baseline="0">
              <a:solidFill>
                <a:sysClr val="windowText" lastClr="000000"/>
              </a:solidFill>
            </a:rPr>
            <a:t> </a:t>
          </a:r>
          <a:r>
            <a:rPr lang="en-ZA" sz="1100">
              <a:solidFill>
                <a:sysClr val="windowText" lastClr="000000"/>
              </a:solidFill>
              <a:latin typeface="+mn-lt"/>
              <a:ea typeface="+mn-ea"/>
              <a:cs typeface="+mn-cs"/>
            </a:rPr>
            <a:t>and Credit Providers</a:t>
          </a:r>
          <a:r>
            <a:rPr lang="en-ZA" sz="1100">
              <a:solidFill>
                <a:sysClr val="windowText" lastClr="000000"/>
              </a:solidFill>
              <a:effectLst/>
              <a:latin typeface="+mn-lt"/>
              <a:ea typeface="+mn-ea"/>
              <a:cs typeface="+mn-cs"/>
            </a:rPr>
            <a:t>(NCRCP403) and </a:t>
          </a:r>
          <a:r>
            <a:rPr lang="en-ZA" sz="1100">
              <a:solidFill>
                <a:sysClr val="windowText" lastClr="000000"/>
              </a:solidFill>
              <a:latin typeface="+mn-lt"/>
              <a:ea typeface="+mn-ea"/>
              <a:cs typeface="+mn-cs"/>
            </a:rPr>
            <a:t> (NCRCP404).</a:t>
          </a:r>
        </a:p>
        <a:p>
          <a:endParaRPr lang="en-Z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3848</xdr:colOff>
      <xdr:row>6</xdr:row>
      <xdr:rowOff>129885</xdr:rowOff>
    </xdr:from>
    <xdr:to>
      <xdr:col>23</xdr:col>
      <xdr:colOff>50029</xdr:colOff>
      <xdr:row>22</xdr:row>
      <xdr:rowOff>35597</xdr:rowOff>
    </xdr:to>
    <xdr:graphicFrame macro="">
      <xdr:nvGraphicFramePr>
        <xdr:cNvPr id="2" name="Chart 1">
          <a:extLst>
            <a:ext uri="{FF2B5EF4-FFF2-40B4-BE49-F238E27FC236}">
              <a16:creationId xmlns:a16="http://schemas.microsoft.com/office/drawing/2014/main" id="{C1888924-0EC7-4F69-910A-7945D8F8DA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67</xdr:row>
      <xdr:rowOff>110067</xdr:rowOff>
    </xdr:from>
    <xdr:to>
      <xdr:col>17</xdr:col>
      <xdr:colOff>25400</xdr:colOff>
      <xdr:row>73</xdr:row>
      <xdr:rowOff>29359</xdr:rowOff>
    </xdr:to>
    <xdr:pic>
      <xdr:nvPicPr>
        <xdr:cNvPr id="4" name="Picture 3">
          <a:extLst>
            <a:ext uri="{FF2B5EF4-FFF2-40B4-BE49-F238E27FC236}">
              <a16:creationId xmlns:a16="http://schemas.microsoft.com/office/drawing/2014/main" id="{234C1033-0E24-3449-8F1E-92855C4E6EB4}"/>
            </a:ext>
          </a:extLst>
        </xdr:cNvPr>
        <xdr:cNvPicPr>
          <a:picLocks noChangeAspect="1"/>
        </xdr:cNvPicPr>
      </xdr:nvPicPr>
      <xdr:blipFill>
        <a:blip xmlns:r="http://schemas.openxmlformats.org/officeDocument/2006/relationships" r:embed="rId2"/>
        <a:stretch>
          <a:fillRect/>
        </a:stretch>
      </xdr:blipFill>
      <xdr:spPr>
        <a:xfrm>
          <a:off x="245533" y="9948334"/>
          <a:ext cx="9575800" cy="1045358"/>
        </a:xfrm>
        <a:prstGeom prst="rect">
          <a:avLst/>
        </a:prstGeom>
      </xdr:spPr>
    </xdr:pic>
    <xdr:clientData/>
  </xdr:twoCellAnchor>
  <xdr:twoCellAnchor editAs="oneCell">
    <xdr:from>
      <xdr:col>1</xdr:col>
      <xdr:colOff>0</xdr:colOff>
      <xdr:row>0</xdr:row>
      <xdr:rowOff>112182</xdr:rowOff>
    </xdr:from>
    <xdr:to>
      <xdr:col>17</xdr:col>
      <xdr:colOff>27214</xdr:colOff>
      <xdr:row>6</xdr:row>
      <xdr:rowOff>71979</xdr:rowOff>
    </xdr:to>
    <xdr:pic>
      <xdr:nvPicPr>
        <xdr:cNvPr id="5" name="Picture 4">
          <a:extLst>
            <a:ext uri="{FF2B5EF4-FFF2-40B4-BE49-F238E27FC236}">
              <a16:creationId xmlns:a16="http://schemas.microsoft.com/office/drawing/2014/main" id="{6C310F9D-C8EB-9242-A2BA-76ABB511E5E1}"/>
            </a:ext>
          </a:extLst>
        </xdr:cNvPr>
        <xdr:cNvPicPr>
          <a:picLocks noChangeAspect="1"/>
        </xdr:cNvPicPr>
      </xdr:nvPicPr>
      <xdr:blipFill>
        <a:blip xmlns:r="http://schemas.openxmlformats.org/officeDocument/2006/relationships" r:embed="rId3"/>
        <a:stretch>
          <a:fillRect/>
        </a:stretch>
      </xdr:blipFill>
      <xdr:spPr>
        <a:xfrm>
          <a:off x="226786" y="112182"/>
          <a:ext cx="8753928" cy="984868"/>
        </a:xfrm>
        <a:prstGeom prst="rect">
          <a:avLst/>
        </a:prstGeom>
      </xdr:spPr>
    </xdr:pic>
    <xdr:clientData/>
  </xdr:twoCellAnchor>
  <xdr:twoCellAnchor>
    <xdr:from>
      <xdr:col>0</xdr:col>
      <xdr:colOff>217715</xdr:colOff>
      <xdr:row>73</xdr:row>
      <xdr:rowOff>154215</xdr:rowOff>
    </xdr:from>
    <xdr:to>
      <xdr:col>17</xdr:col>
      <xdr:colOff>9071</xdr:colOff>
      <xdr:row>82</xdr:row>
      <xdr:rowOff>103086</xdr:rowOff>
    </xdr:to>
    <xdr:sp macro="" textlink="">
      <xdr:nvSpPr>
        <xdr:cNvPr id="6" name="TextBox 5">
          <a:extLst>
            <a:ext uri="{FF2B5EF4-FFF2-40B4-BE49-F238E27FC236}">
              <a16:creationId xmlns:a16="http://schemas.microsoft.com/office/drawing/2014/main" id="{FDC7F672-AC85-4C67-93B4-0EA6E52234FA}"/>
            </a:ext>
          </a:extLst>
        </xdr:cNvPr>
        <xdr:cNvSpPr txBox="1"/>
      </xdr:nvSpPr>
      <xdr:spPr>
        <a:xfrm>
          <a:off x="217715" y="10822215"/>
          <a:ext cx="8744856" cy="15817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ZA" sz="1100"/>
            <a:t>While Hollard has taken reasonable care to ensure the factual accuracy of these financial tools, , it cannot guarantee such as it is dependent on unforseen future events. These financial tools are for information purposes only and should not be construed as financial advice. Accordingly, Hollard does not accept any liability for damages or loss suffered, for any direct, indirect,  or consequential  loss arising from the use or reliance, in any manner, on the information provided in the financial tools. The Hollard Insurance Company Ltd (Reg No. 1952/003004/06); Hollard Life Assurance Company Ltd (Reg. No. 1993/001405/06)</a:t>
          </a:r>
          <a:r>
            <a:rPr lang="en-ZA" sz="1100" baseline="0"/>
            <a:t> </a:t>
          </a:r>
          <a:r>
            <a:rPr kumimoji="0" lang="en-ZA" sz="1100" b="0" i="0" u="none" strike="noStrike" kern="0" cap="none" spc="0" normalizeH="0" baseline="0" noProof="0">
              <a:ln>
                <a:noFill/>
              </a:ln>
              <a:solidFill>
                <a:sysClr val="windowText" lastClr="000000"/>
              </a:solidFill>
              <a:effectLst/>
              <a:uLnTx/>
              <a:uFillTx/>
              <a:latin typeface="+mn-lt"/>
              <a:ea typeface="+mn-ea"/>
              <a:cs typeface="+mn-cs"/>
            </a:rPr>
            <a:t>are Licensed Insurers, Authorised Financial Services Providers, and Credit Providers(NCRCP403) and  (NCRCP404).</a:t>
          </a:r>
        </a:p>
        <a:p>
          <a:pPr marL="0" marR="0" lvl="0" indent="0" defTabSz="914400" eaLnBrk="1" fontAlgn="auto" latinLnBrk="0" hangingPunct="1">
            <a:lnSpc>
              <a:spcPct val="100000"/>
            </a:lnSpc>
            <a:spcBef>
              <a:spcPts val="0"/>
            </a:spcBef>
            <a:spcAft>
              <a:spcPts val="0"/>
            </a:spcAft>
            <a:buClrTx/>
            <a:buSzTx/>
            <a:buFontTx/>
            <a:buNone/>
            <a:tabLst/>
            <a:defRPr/>
          </a:pPr>
          <a:endParaRPr lang="en-ZA" sz="1100">
            <a:solidFill>
              <a:schemeClr val="dk1"/>
            </a:solidFill>
            <a:latin typeface="+mn-lt"/>
            <a:ea typeface="+mn-ea"/>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Crystal Martins-Lemour" id="{C0257D92-08B4-4FD1-8AAF-A15A1E91F31E}" userId="S::Crystal@hollard.co.za::8a833f77-c34a-43ee-b8ff-b45840c3a1e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22" dT="2022-05-24T15:37:07.59" personId="{C0257D92-08B4-4FD1-8AAF-A15A1E91F31E}" id="{942C8BB9-547D-4694-8CC3-8F52EAE7952A}">
    <text>Will the cells with formulas be locked?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58"/>
  <sheetViews>
    <sheetView showGridLines="0" tabSelected="1" topLeftCell="A13" zoomScale="70" zoomScaleNormal="70" workbookViewId="0">
      <selection activeCell="B42" sqref="B42:Q42"/>
    </sheetView>
  </sheetViews>
  <sheetFormatPr defaultColWidth="8.81640625" defaultRowHeight="14.5"/>
  <cols>
    <col min="1" max="1" width="3.1796875" customWidth="1"/>
    <col min="2" max="2" width="1.1796875" customWidth="1"/>
    <col min="3" max="3" width="10.81640625" customWidth="1"/>
    <col min="5" max="5" width="8.81640625" customWidth="1"/>
    <col min="7" max="7" width="1.54296875" customWidth="1"/>
    <col min="8" max="8" width="9.54296875" customWidth="1"/>
    <col min="9" max="9" width="10" customWidth="1"/>
    <col min="10" max="10" width="9.81640625" customWidth="1"/>
    <col min="11" max="11" width="10.1796875" customWidth="1"/>
    <col min="12" max="12" width="1.54296875" customWidth="1"/>
    <col min="17" max="17" width="1.453125" customWidth="1"/>
    <col min="18" max="18" width="44.1796875" customWidth="1"/>
    <col min="20" max="20" width="9.81640625" bestFit="1" customWidth="1"/>
  </cols>
  <sheetData>
    <row r="1" spans="2:20" ht="9" customHeight="1"/>
    <row r="2" spans="2:20">
      <c r="B2" s="56" t="s">
        <v>0</v>
      </c>
      <c r="C2" s="57"/>
      <c r="D2" s="57"/>
      <c r="E2" s="57"/>
      <c r="F2" s="57"/>
      <c r="G2" s="57"/>
      <c r="H2" s="57"/>
      <c r="I2" s="57"/>
      <c r="J2" s="57"/>
      <c r="K2" s="57"/>
      <c r="L2" s="57"/>
      <c r="M2" s="57"/>
      <c r="N2" s="57"/>
      <c r="O2" s="57"/>
      <c r="P2" s="57"/>
      <c r="Q2" s="58"/>
    </row>
    <row r="3" spans="2:20">
      <c r="B3" s="59"/>
      <c r="C3" s="60"/>
      <c r="D3" s="60"/>
      <c r="E3" s="60"/>
      <c r="F3" s="60"/>
      <c r="G3" s="60"/>
      <c r="H3" s="60"/>
      <c r="I3" s="60"/>
      <c r="J3" s="60"/>
      <c r="K3" s="60"/>
      <c r="L3" s="60"/>
      <c r="M3" s="60"/>
      <c r="N3" s="60"/>
      <c r="O3" s="60"/>
      <c r="P3" s="60"/>
      <c r="Q3" s="61"/>
    </row>
    <row r="4" spans="2:20">
      <c r="B4" s="59"/>
      <c r="C4" s="60"/>
      <c r="D4" s="60"/>
      <c r="E4" s="60"/>
      <c r="F4" s="60"/>
      <c r="G4" s="60"/>
      <c r="H4" s="60"/>
      <c r="I4" s="60"/>
      <c r="J4" s="60"/>
      <c r="K4" s="60"/>
      <c r="L4" s="60"/>
      <c r="M4" s="60"/>
      <c r="N4" s="60"/>
      <c r="O4" s="60"/>
      <c r="P4" s="60"/>
      <c r="Q4" s="61"/>
    </row>
    <row r="5" spans="2:20">
      <c r="B5" s="59"/>
      <c r="C5" s="60"/>
      <c r="D5" s="60"/>
      <c r="E5" s="60"/>
      <c r="F5" s="60"/>
      <c r="G5" s="60"/>
      <c r="H5" s="60"/>
      <c r="I5" s="60"/>
      <c r="J5" s="60"/>
      <c r="K5" s="60"/>
      <c r="L5" s="60"/>
      <c r="M5" s="60"/>
      <c r="N5" s="60"/>
      <c r="O5" s="60"/>
      <c r="P5" s="60"/>
      <c r="Q5" s="61"/>
    </row>
    <row r="6" spans="2:20">
      <c r="B6" s="62"/>
      <c r="C6" s="63"/>
      <c r="D6" s="63"/>
      <c r="E6" s="63"/>
      <c r="F6" s="63"/>
      <c r="G6" s="63"/>
      <c r="H6" s="63"/>
      <c r="I6" s="63"/>
      <c r="J6" s="63"/>
      <c r="K6" s="63"/>
      <c r="L6" s="63"/>
      <c r="M6" s="63"/>
      <c r="N6" s="63"/>
      <c r="O6" s="63"/>
      <c r="P6" s="63"/>
      <c r="Q6" s="64"/>
    </row>
    <row r="7" spans="2:20" ht="12.65" customHeight="1">
      <c r="B7" s="1"/>
      <c r="C7" s="1"/>
      <c r="D7" s="1"/>
      <c r="E7" s="1"/>
      <c r="F7" s="1"/>
      <c r="G7" s="1"/>
      <c r="H7" s="1"/>
      <c r="I7" s="1"/>
      <c r="J7" s="1"/>
      <c r="K7" s="1"/>
      <c r="L7" s="1"/>
      <c r="M7" s="1"/>
      <c r="N7" s="1"/>
      <c r="O7" s="1"/>
      <c r="P7" s="1"/>
      <c r="Q7" s="1"/>
    </row>
    <row r="8" spans="2:20">
      <c r="B8" s="72" t="s">
        <v>1</v>
      </c>
      <c r="C8" s="79"/>
      <c r="D8" s="79"/>
      <c r="E8" s="79"/>
      <c r="F8" s="79"/>
      <c r="G8" s="79"/>
      <c r="H8" s="79"/>
      <c r="I8" s="79"/>
      <c r="J8" s="79"/>
      <c r="K8" s="79"/>
      <c r="L8" s="79"/>
      <c r="M8" s="79"/>
      <c r="N8" s="79"/>
      <c r="O8" s="79"/>
      <c r="P8" s="79"/>
      <c r="Q8" s="79"/>
    </row>
    <row r="9" spans="2:20" ht="5.5" customHeight="1">
      <c r="T9" s="22"/>
    </row>
    <row r="10" spans="2:20">
      <c r="B10" s="3"/>
      <c r="C10" s="4"/>
      <c r="D10" s="4"/>
      <c r="E10" s="4"/>
      <c r="F10" s="4"/>
      <c r="G10" s="4"/>
      <c r="H10" s="4"/>
      <c r="I10" s="4"/>
      <c r="J10" s="4"/>
      <c r="K10" s="4"/>
      <c r="L10" s="4"/>
      <c r="M10" s="4"/>
      <c r="N10" s="4"/>
      <c r="O10" s="4"/>
      <c r="P10" s="4"/>
      <c r="Q10" s="5"/>
    </row>
    <row r="11" spans="2:20">
      <c r="B11" s="6"/>
      <c r="C11" s="65" t="s">
        <v>2</v>
      </c>
      <c r="D11" s="65"/>
      <c r="E11" s="65"/>
      <c r="F11" s="65"/>
      <c r="G11" s="2"/>
      <c r="H11" s="65" t="s">
        <v>3</v>
      </c>
      <c r="I11" s="65"/>
      <c r="J11" s="65"/>
      <c r="K11" s="65"/>
      <c r="L11" s="2"/>
      <c r="M11" s="65" t="s">
        <v>4</v>
      </c>
      <c r="N11" s="65"/>
      <c r="O11" s="65"/>
      <c r="P11" s="65"/>
      <c r="Q11" s="7"/>
      <c r="S11" s="23">
        <f>C13/C22</f>
        <v>0.73682474183282032</v>
      </c>
      <c r="T11" t="s">
        <v>5</v>
      </c>
    </row>
    <row r="12" spans="2:20" ht="4.5" customHeight="1">
      <c r="B12" s="6"/>
      <c r="C12" s="2"/>
      <c r="D12" s="2"/>
      <c r="E12" s="2"/>
      <c r="F12" s="2"/>
      <c r="G12" s="2"/>
      <c r="H12" s="2"/>
      <c r="I12" s="2"/>
      <c r="J12" s="2"/>
      <c r="K12" s="2"/>
      <c r="L12" s="2"/>
      <c r="M12" s="2"/>
      <c r="N12" s="2"/>
      <c r="O12" s="2"/>
      <c r="P12" s="2"/>
      <c r="Q12" s="7"/>
      <c r="S12" s="23">
        <f>M22/C22</f>
        <v>0.26317525816717974</v>
      </c>
      <c r="T12" t="s">
        <v>6</v>
      </c>
    </row>
    <row r="13" spans="2:20">
      <c r="B13" s="6"/>
      <c r="C13" s="80">
        <v>225256.61</v>
      </c>
      <c r="D13" s="81"/>
      <c r="E13" s="81"/>
      <c r="F13" s="82"/>
      <c r="G13" s="2"/>
      <c r="H13" s="73">
        <v>0</v>
      </c>
      <c r="I13" s="74"/>
      <c r="J13" s="74"/>
      <c r="K13" s="75"/>
      <c r="L13" s="2"/>
      <c r="M13" s="76">
        <v>13.4</v>
      </c>
      <c r="N13" s="77"/>
      <c r="O13" s="77"/>
      <c r="P13" s="78"/>
      <c r="Q13" s="7"/>
    </row>
    <row r="14" spans="2:20" ht="6.65" customHeight="1">
      <c r="B14" s="6"/>
      <c r="C14" s="12"/>
      <c r="D14" s="12"/>
      <c r="E14" s="12"/>
      <c r="F14" s="12"/>
      <c r="G14" s="2"/>
      <c r="H14" s="13"/>
      <c r="I14" s="13"/>
      <c r="J14" s="13"/>
      <c r="K14" s="13"/>
      <c r="L14" s="2"/>
      <c r="M14" s="14"/>
      <c r="N14" s="14"/>
      <c r="O14" s="14"/>
      <c r="P14" s="14"/>
      <c r="Q14" s="7"/>
    </row>
    <row r="15" spans="2:20">
      <c r="B15" s="6"/>
      <c r="C15" s="12"/>
      <c r="D15" s="12"/>
      <c r="E15" s="12"/>
      <c r="F15" s="12"/>
      <c r="G15" s="2"/>
      <c r="H15" s="65" t="s">
        <v>7</v>
      </c>
      <c r="I15" s="65"/>
      <c r="J15" s="65"/>
      <c r="K15" s="65"/>
      <c r="L15" s="2"/>
      <c r="M15" s="14"/>
      <c r="N15" s="14"/>
      <c r="O15" s="14"/>
      <c r="P15" s="14"/>
      <c r="Q15" s="7"/>
    </row>
    <row r="16" spans="2:20">
      <c r="B16" s="6"/>
      <c r="C16" s="12"/>
      <c r="D16" s="12"/>
      <c r="E16" s="12"/>
      <c r="F16" s="12"/>
      <c r="G16" s="2"/>
      <c r="H16" s="73">
        <v>57</v>
      </c>
      <c r="I16" s="74"/>
      <c r="J16" s="74"/>
      <c r="K16" s="75"/>
      <c r="L16" s="2"/>
      <c r="M16" s="14"/>
      <c r="N16" s="14"/>
      <c r="O16" s="14"/>
      <c r="P16" s="14"/>
      <c r="Q16" s="7"/>
    </row>
    <row r="17" spans="2:17" ht="15.65" customHeight="1">
      <c r="B17" s="8"/>
      <c r="C17" s="9"/>
      <c r="D17" s="9"/>
      <c r="E17" s="9"/>
      <c r="F17" s="9"/>
      <c r="G17" s="10"/>
      <c r="H17" s="9"/>
      <c r="I17" s="9"/>
      <c r="J17" s="9"/>
      <c r="K17" s="9"/>
      <c r="L17" s="10"/>
      <c r="M17" s="9"/>
      <c r="N17" s="9"/>
      <c r="O17" s="9"/>
      <c r="P17" s="9"/>
      <c r="Q17" s="11"/>
    </row>
    <row r="18" spans="2:17" ht="7.5" customHeight="1">
      <c r="C18" s="1"/>
      <c r="D18" s="1"/>
      <c r="E18" s="1"/>
      <c r="F18" s="1"/>
      <c r="H18" s="1"/>
      <c r="I18" s="1"/>
      <c r="J18" s="1"/>
      <c r="K18" s="1"/>
      <c r="M18" s="1"/>
      <c r="N18" s="1"/>
      <c r="O18" s="1"/>
      <c r="P18" s="1"/>
    </row>
    <row r="19" spans="2:17" ht="7" customHeight="1">
      <c r="B19" s="3"/>
      <c r="C19" s="4"/>
      <c r="D19" s="4"/>
      <c r="E19" s="4"/>
      <c r="F19" s="4"/>
      <c r="G19" s="4"/>
      <c r="H19" s="4"/>
      <c r="I19" s="4"/>
      <c r="J19" s="4"/>
      <c r="K19" s="4"/>
      <c r="L19" s="4"/>
      <c r="M19" s="4"/>
      <c r="N19" s="4"/>
      <c r="O19" s="4"/>
      <c r="P19" s="4"/>
      <c r="Q19" s="5"/>
    </row>
    <row r="20" spans="2:17">
      <c r="B20" s="6"/>
      <c r="C20" s="65" t="s">
        <v>8</v>
      </c>
      <c r="D20" s="65"/>
      <c r="E20" s="65"/>
      <c r="F20" s="65"/>
      <c r="G20" s="2"/>
      <c r="H20" s="65" t="s">
        <v>9</v>
      </c>
      <c r="I20" s="65"/>
      <c r="J20" s="65"/>
      <c r="K20" s="65"/>
      <c r="L20" s="2"/>
      <c r="M20" s="65" t="s">
        <v>10</v>
      </c>
      <c r="N20" s="65"/>
      <c r="O20" s="65"/>
      <c r="P20" s="65"/>
      <c r="Q20" s="7"/>
    </row>
    <row r="21" spans="2:17" ht="4.5" customHeight="1">
      <c r="B21" s="6"/>
      <c r="C21" s="2"/>
      <c r="D21" s="2"/>
      <c r="E21" s="2"/>
      <c r="F21" s="2"/>
      <c r="G21" s="2"/>
      <c r="H21" s="2"/>
      <c r="I21" s="2"/>
      <c r="J21" s="2"/>
      <c r="K21" s="2"/>
      <c r="L21" s="2"/>
      <c r="M21" s="2"/>
      <c r="N21" s="2"/>
      <c r="O21" s="2"/>
      <c r="P21" s="2"/>
      <c r="Q21" s="7"/>
    </row>
    <row r="22" spans="2:17">
      <c r="B22" s="6"/>
      <c r="C22" s="66">
        <f>H22*((H13*12)+H16)</f>
        <v>305712.60329788021</v>
      </c>
      <c r="D22" s="67"/>
      <c r="E22" s="67"/>
      <c r="F22" s="68"/>
      <c r="G22" s="2"/>
      <c r="H22" s="66">
        <f>PMT((M13/100)/12,((H13*12)+H16),-C13)</f>
        <v>5363.3790052259683</v>
      </c>
      <c r="I22" s="67"/>
      <c r="J22" s="67"/>
      <c r="K22" s="68"/>
      <c r="L22" s="2"/>
      <c r="M22" s="66">
        <f>C22-C13</f>
        <v>80455.993297880224</v>
      </c>
      <c r="N22" s="67"/>
      <c r="O22" s="67"/>
      <c r="P22" s="68"/>
      <c r="Q22" s="7"/>
    </row>
    <row r="23" spans="2:17">
      <c r="B23" s="8"/>
      <c r="C23" s="10"/>
      <c r="D23" s="10"/>
      <c r="E23" s="10"/>
      <c r="F23" s="10"/>
      <c r="G23" s="10"/>
      <c r="H23" s="10"/>
      <c r="I23" s="10"/>
      <c r="J23" s="10"/>
      <c r="K23" s="10"/>
      <c r="L23" s="10"/>
      <c r="M23" s="10"/>
      <c r="N23" s="10"/>
      <c r="O23" s="10"/>
      <c r="P23" s="10"/>
      <c r="Q23" s="11"/>
    </row>
    <row r="24" spans="2:17" ht="19" customHeight="1"/>
    <row r="25" spans="2:17">
      <c r="B25" s="72" t="s">
        <v>11</v>
      </c>
      <c r="C25" s="72"/>
      <c r="D25" s="72"/>
      <c r="E25" s="72"/>
      <c r="F25" s="72"/>
      <c r="G25" s="72"/>
      <c r="H25" s="72"/>
      <c r="I25" s="72"/>
      <c r="J25" s="72"/>
      <c r="K25" s="72"/>
      <c r="L25" s="72"/>
      <c r="M25" s="72"/>
      <c r="N25" s="72"/>
      <c r="O25" s="72"/>
      <c r="P25" s="72"/>
      <c r="Q25" s="72"/>
    </row>
    <row r="26" spans="2:17" ht="5.5" customHeight="1"/>
    <row r="27" spans="2:17">
      <c r="B27" s="31" t="s">
        <v>12</v>
      </c>
      <c r="C27" s="32"/>
      <c r="D27" s="33">
        <v>12</v>
      </c>
      <c r="E27" s="32" t="s">
        <v>13</v>
      </c>
      <c r="F27" s="32"/>
      <c r="G27" s="26"/>
      <c r="H27" s="26"/>
      <c r="I27" s="26"/>
      <c r="J27" s="26"/>
      <c r="K27" s="26"/>
      <c r="L27" s="26"/>
      <c r="M27" s="26"/>
      <c r="N27" s="26"/>
      <c r="O27" s="26"/>
      <c r="P27" s="26"/>
      <c r="Q27" s="27"/>
    </row>
    <row r="28" spans="2:17" ht="7" customHeight="1">
      <c r="B28" s="6"/>
      <c r="C28" s="2"/>
      <c r="D28" s="2"/>
      <c r="E28" s="2"/>
      <c r="F28" s="2"/>
      <c r="G28" s="2"/>
      <c r="H28" s="2"/>
      <c r="I28" s="2"/>
      <c r="J28" s="2"/>
      <c r="K28" s="2"/>
      <c r="L28" s="2"/>
      <c r="M28" s="2"/>
      <c r="N28" s="2"/>
      <c r="O28" s="2"/>
      <c r="P28" s="2"/>
      <c r="Q28" s="7"/>
    </row>
    <row r="29" spans="2:17">
      <c r="B29" s="6"/>
      <c r="C29" s="65" t="s">
        <v>8</v>
      </c>
      <c r="D29" s="65"/>
      <c r="E29" s="65"/>
      <c r="F29" s="65"/>
      <c r="G29" s="2"/>
      <c r="H29" s="65" t="s">
        <v>9</v>
      </c>
      <c r="I29" s="65"/>
      <c r="J29" s="65"/>
      <c r="K29" s="65"/>
      <c r="L29" s="2"/>
      <c r="M29" s="65" t="s">
        <v>10</v>
      </c>
      <c r="N29" s="65"/>
      <c r="O29" s="65"/>
      <c r="P29" s="65"/>
      <c r="Q29" s="7"/>
    </row>
    <row r="30" spans="2:17" ht="4" customHeight="1">
      <c r="B30" s="6"/>
      <c r="C30" s="2"/>
      <c r="D30" s="2"/>
      <c r="E30" s="2"/>
      <c r="F30" s="2"/>
      <c r="G30" s="2"/>
      <c r="H30" s="2"/>
      <c r="I30" s="2"/>
      <c r="J30" s="2"/>
      <c r="K30" s="2"/>
      <c r="L30" s="2"/>
      <c r="M30" s="2"/>
      <c r="N30" s="2"/>
      <c r="O30" s="2"/>
      <c r="P30" s="2"/>
      <c r="Q30" s="7"/>
    </row>
    <row r="31" spans="2:17">
      <c r="B31" s="6"/>
      <c r="C31" s="66">
        <f>H31*(((H13*12)+H16)-D27)</f>
        <v>287801.80929295073</v>
      </c>
      <c r="D31" s="67"/>
      <c r="E31" s="67"/>
      <c r="F31" s="68"/>
      <c r="G31" s="2"/>
      <c r="H31" s="66">
        <f>PMT((M13/100)/12,((H13*12)+H16)-D27,-C13)</f>
        <v>6395.5957620655718</v>
      </c>
      <c r="I31" s="67"/>
      <c r="J31" s="67"/>
      <c r="K31" s="68"/>
      <c r="L31" s="2"/>
      <c r="M31" s="66">
        <f>C31-C13</f>
        <v>62545.19929295074</v>
      </c>
      <c r="N31" s="67"/>
      <c r="O31" s="67"/>
      <c r="P31" s="68"/>
      <c r="Q31" s="7"/>
    </row>
    <row r="32" spans="2:17">
      <c r="B32" s="8"/>
      <c r="C32" s="10"/>
      <c r="D32" s="10"/>
      <c r="E32" s="10"/>
      <c r="F32" s="10"/>
      <c r="G32" s="10"/>
      <c r="H32" s="10"/>
      <c r="I32" s="10"/>
      <c r="J32" s="10"/>
      <c r="K32" s="10"/>
      <c r="L32" s="10"/>
      <c r="M32" s="10"/>
      <c r="N32" s="10"/>
      <c r="O32" s="10"/>
      <c r="P32" s="10"/>
      <c r="Q32" s="11"/>
    </row>
    <row r="33" spans="2:17" ht="6" customHeight="1"/>
    <row r="34" spans="2:17">
      <c r="B34" s="31" t="s">
        <v>14</v>
      </c>
      <c r="C34" s="32"/>
      <c r="D34" s="33">
        <v>12</v>
      </c>
      <c r="E34" s="32" t="s">
        <v>13</v>
      </c>
      <c r="F34" s="32"/>
      <c r="G34" s="26"/>
      <c r="H34" s="26"/>
      <c r="I34" s="26"/>
      <c r="J34" s="26"/>
      <c r="K34" s="26"/>
      <c r="L34" s="26"/>
      <c r="M34" s="26"/>
      <c r="N34" s="26"/>
      <c r="O34" s="26"/>
      <c r="P34" s="26"/>
      <c r="Q34" s="27"/>
    </row>
    <row r="35" spans="2:17" ht="7.5" customHeight="1">
      <c r="B35" s="6"/>
      <c r="C35" s="2"/>
      <c r="D35" s="2"/>
      <c r="E35" s="2"/>
      <c r="F35" s="2"/>
      <c r="G35" s="2"/>
      <c r="H35" s="2"/>
      <c r="I35" s="2"/>
      <c r="J35" s="2"/>
      <c r="K35" s="2"/>
      <c r="L35" s="2"/>
      <c r="M35" s="2"/>
      <c r="N35" s="2"/>
      <c r="O35" s="2"/>
      <c r="P35" s="2"/>
      <c r="Q35" s="7"/>
    </row>
    <row r="36" spans="2:17">
      <c r="B36" s="6"/>
      <c r="C36" s="65" t="s">
        <v>8</v>
      </c>
      <c r="D36" s="65"/>
      <c r="E36" s="65"/>
      <c r="F36" s="65"/>
      <c r="G36" s="2"/>
      <c r="H36" s="65" t="s">
        <v>9</v>
      </c>
      <c r="I36" s="65"/>
      <c r="J36" s="65"/>
      <c r="K36" s="65"/>
      <c r="L36" s="2"/>
      <c r="M36" s="65" t="s">
        <v>10</v>
      </c>
      <c r="N36" s="65"/>
      <c r="O36" s="65"/>
      <c r="P36" s="65"/>
      <c r="Q36" s="7"/>
    </row>
    <row r="37" spans="2:17" ht="4.5" customHeight="1">
      <c r="B37" s="6"/>
      <c r="C37" s="2"/>
      <c r="D37" s="2"/>
      <c r="E37" s="2"/>
      <c r="F37" s="2"/>
      <c r="G37" s="2"/>
      <c r="H37" s="2"/>
      <c r="I37" s="2"/>
      <c r="J37" s="2"/>
      <c r="K37" s="2"/>
      <c r="L37" s="2"/>
      <c r="M37" s="2"/>
      <c r="N37" s="2"/>
      <c r="O37" s="2"/>
      <c r="P37" s="2"/>
      <c r="Q37" s="7"/>
    </row>
    <row r="38" spans="2:17">
      <c r="B38" s="6"/>
      <c r="C38" s="66">
        <f>H38*(((H13*12)+H16)+D34)</f>
        <v>324267.3776088265</v>
      </c>
      <c r="D38" s="67"/>
      <c r="E38" s="67"/>
      <c r="F38" s="68"/>
      <c r="G38" s="2"/>
      <c r="H38" s="66">
        <f>PMT((M13/100)/12,(((H13*12)+H16)+D34),-C13)</f>
        <v>4699.527211722123</v>
      </c>
      <c r="I38" s="67"/>
      <c r="J38" s="67"/>
      <c r="K38" s="68"/>
      <c r="L38" s="2"/>
      <c r="M38" s="66">
        <f>C38-C13</f>
        <v>99010.767608826514</v>
      </c>
      <c r="N38" s="67"/>
      <c r="O38" s="67"/>
      <c r="P38" s="68"/>
      <c r="Q38" s="7"/>
    </row>
    <row r="39" spans="2:17">
      <c r="B39" s="8"/>
      <c r="C39" s="10"/>
      <c r="D39" s="10"/>
      <c r="E39" s="10"/>
      <c r="F39" s="10"/>
      <c r="G39" s="10"/>
      <c r="H39" s="10"/>
      <c r="I39" s="10"/>
      <c r="J39" s="10"/>
      <c r="K39" s="10"/>
      <c r="L39" s="10"/>
      <c r="M39" s="10"/>
      <c r="N39" s="10"/>
      <c r="O39" s="10"/>
      <c r="P39" s="10"/>
      <c r="Q39" s="11"/>
    </row>
    <row r="40" spans="2:17" ht="11.5" customHeight="1"/>
    <row r="41" spans="2:17" ht="4.5" customHeight="1">
      <c r="B41" s="28"/>
      <c r="C41" s="28"/>
      <c r="D41" s="28"/>
      <c r="E41" s="28"/>
      <c r="F41" s="28"/>
      <c r="G41" s="28"/>
      <c r="H41" s="28"/>
      <c r="I41" s="28"/>
      <c r="J41" s="28"/>
      <c r="K41" s="28"/>
      <c r="L41" s="28"/>
      <c r="M41" s="28"/>
      <c r="N41" s="28"/>
      <c r="O41" s="28"/>
      <c r="P41" s="28"/>
      <c r="Q41" s="28"/>
    </row>
    <row r="42" spans="2:17" ht="13.5" customHeight="1">
      <c r="B42" s="118" t="s">
        <v>15</v>
      </c>
      <c r="C42" s="118"/>
      <c r="D42" s="118"/>
      <c r="E42" s="118"/>
      <c r="F42" s="118"/>
      <c r="G42" s="118"/>
      <c r="H42" s="118"/>
      <c r="I42" s="118"/>
      <c r="J42" s="118"/>
      <c r="K42" s="118"/>
      <c r="L42" s="118"/>
      <c r="M42" s="118"/>
      <c r="N42" s="118"/>
      <c r="O42" s="118"/>
      <c r="P42" s="118"/>
      <c r="Q42" s="118"/>
    </row>
    <row r="43" spans="2:17" ht="3" customHeight="1">
      <c r="B43" s="28"/>
      <c r="C43" s="28"/>
      <c r="D43" s="28"/>
      <c r="E43" s="28"/>
      <c r="F43" s="28"/>
      <c r="G43" s="28"/>
      <c r="H43" s="28"/>
      <c r="I43" s="28"/>
      <c r="J43" s="28"/>
      <c r="K43" s="28"/>
      <c r="L43" s="28"/>
      <c r="M43" s="28"/>
      <c r="N43" s="28"/>
      <c r="O43" s="28"/>
      <c r="P43" s="28"/>
      <c r="Q43" s="28"/>
    </row>
    <row r="44" spans="2:17" ht="12.65" customHeight="1">
      <c r="B44" s="28"/>
      <c r="C44" s="28"/>
      <c r="D44" s="28"/>
      <c r="E44" s="28"/>
      <c r="F44" s="28"/>
      <c r="G44" s="28"/>
      <c r="H44" s="69">
        <v>50000</v>
      </c>
      <c r="I44" s="69"/>
      <c r="J44" s="69"/>
      <c r="K44" s="69"/>
      <c r="L44" s="28"/>
      <c r="M44" s="28"/>
      <c r="N44" s="28"/>
      <c r="O44" s="28"/>
      <c r="P44" s="28"/>
      <c r="Q44" s="28"/>
    </row>
    <row r="45" spans="2:17" ht="5.5" customHeight="1">
      <c r="B45" s="28"/>
      <c r="C45" s="28"/>
      <c r="D45" s="28"/>
      <c r="E45" s="28"/>
      <c r="F45" s="28"/>
      <c r="G45" s="28"/>
      <c r="H45" s="29"/>
      <c r="I45" s="29"/>
      <c r="J45" s="29"/>
      <c r="K45" s="29"/>
      <c r="L45" s="28"/>
      <c r="M45" s="28"/>
      <c r="N45" s="28"/>
      <c r="O45" s="28"/>
      <c r="P45" s="28"/>
      <c r="Q45" s="28"/>
    </row>
    <row r="46" spans="2:17" ht="12.65" customHeight="1">
      <c r="B46" s="70" t="s">
        <v>16</v>
      </c>
      <c r="C46" s="70"/>
      <c r="D46" s="70"/>
      <c r="E46" s="70"/>
      <c r="F46" s="70"/>
      <c r="G46" s="70"/>
      <c r="H46" s="70"/>
      <c r="I46" s="70"/>
      <c r="J46" s="70"/>
      <c r="K46" s="70"/>
      <c r="L46" s="70"/>
      <c r="M46" s="70"/>
      <c r="N46" s="70"/>
      <c r="O46" s="70"/>
      <c r="P46" s="70"/>
      <c r="Q46" s="70"/>
    </row>
    <row r="47" spans="2:17" ht="5.5" customHeight="1">
      <c r="B47" s="28"/>
      <c r="C47" s="28"/>
      <c r="D47" s="28"/>
      <c r="E47" s="28"/>
      <c r="F47" s="28"/>
      <c r="G47" s="28"/>
      <c r="H47" s="29"/>
      <c r="I47" s="29"/>
      <c r="J47" s="29"/>
      <c r="K47" s="29"/>
      <c r="L47" s="28"/>
      <c r="M47" s="28"/>
      <c r="N47" s="28"/>
      <c r="O47" s="28"/>
      <c r="P47" s="28"/>
      <c r="Q47" s="28"/>
    </row>
    <row r="48" spans="2:17" ht="12.65" customHeight="1">
      <c r="B48" s="28"/>
      <c r="C48" s="28"/>
      <c r="D48" s="28"/>
      <c r="E48" s="28"/>
      <c r="F48" s="28"/>
      <c r="G48" s="28"/>
      <c r="H48" s="71">
        <f>H22/H44</f>
        <v>0.10726758010451937</v>
      </c>
      <c r="I48" s="71"/>
      <c r="J48" s="71"/>
      <c r="K48" s="71"/>
      <c r="L48" s="28"/>
      <c r="M48" s="28"/>
      <c r="N48" s="28"/>
      <c r="O48" s="28"/>
      <c r="P48" s="28"/>
      <c r="Q48" s="28"/>
    </row>
    <row r="49" spans="2:20" ht="5.15" customHeight="1">
      <c r="B49" s="28"/>
      <c r="C49" s="28"/>
      <c r="D49" s="28"/>
      <c r="E49" s="28"/>
      <c r="F49" s="28"/>
      <c r="G49" s="28"/>
      <c r="H49" s="28"/>
      <c r="I49" s="28"/>
      <c r="J49" s="28"/>
      <c r="K49" s="28"/>
      <c r="L49" s="28"/>
      <c r="M49" s="28"/>
      <c r="N49" s="28"/>
      <c r="O49" s="28"/>
      <c r="P49" s="28"/>
      <c r="Q49" s="28"/>
    </row>
    <row r="50" spans="2:20" ht="12.65" customHeight="1"/>
    <row r="51" spans="2:20">
      <c r="B51" s="56" t="s">
        <v>0</v>
      </c>
      <c r="C51" s="57"/>
      <c r="D51" s="57"/>
      <c r="E51" s="57"/>
      <c r="F51" s="57"/>
      <c r="G51" s="57"/>
      <c r="H51" s="57"/>
      <c r="I51" s="57"/>
      <c r="J51" s="57"/>
      <c r="K51" s="57"/>
      <c r="L51" s="57"/>
      <c r="M51" s="57"/>
      <c r="N51" s="57"/>
      <c r="O51" s="57"/>
      <c r="P51" s="57"/>
      <c r="Q51" s="58"/>
    </row>
    <row r="52" spans="2:20">
      <c r="B52" s="59"/>
      <c r="C52" s="60"/>
      <c r="D52" s="60"/>
      <c r="E52" s="60"/>
      <c r="F52" s="60"/>
      <c r="G52" s="60"/>
      <c r="H52" s="60"/>
      <c r="I52" s="60"/>
      <c r="J52" s="60"/>
      <c r="K52" s="60"/>
      <c r="L52" s="60"/>
      <c r="M52" s="60"/>
      <c r="N52" s="60"/>
      <c r="O52" s="60"/>
      <c r="P52" s="60"/>
      <c r="Q52" s="61"/>
    </row>
    <row r="53" spans="2:20">
      <c r="B53" s="59"/>
      <c r="C53" s="60"/>
      <c r="D53" s="60"/>
      <c r="E53" s="60"/>
      <c r="F53" s="60"/>
      <c r="G53" s="60"/>
      <c r="H53" s="60"/>
      <c r="I53" s="60"/>
      <c r="J53" s="60"/>
      <c r="K53" s="60"/>
      <c r="L53" s="60"/>
      <c r="M53" s="60"/>
      <c r="N53" s="60"/>
      <c r="O53" s="60"/>
      <c r="P53" s="60"/>
      <c r="Q53" s="61"/>
    </row>
    <row r="54" spans="2:20">
      <c r="B54" s="59"/>
      <c r="C54" s="60"/>
      <c r="D54" s="60"/>
      <c r="E54" s="60"/>
      <c r="F54" s="60"/>
      <c r="G54" s="60"/>
      <c r="H54" s="60"/>
      <c r="I54" s="60"/>
      <c r="J54" s="60"/>
      <c r="K54" s="60"/>
      <c r="L54" s="60"/>
      <c r="M54" s="60"/>
      <c r="N54" s="60"/>
      <c r="O54" s="60"/>
      <c r="P54" s="60"/>
      <c r="Q54" s="61"/>
    </row>
    <row r="55" spans="2:20">
      <c r="B55" s="62"/>
      <c r="C55" s="63"/>
      <c r="D55" s="63"/>
      <c r="E55" s="63"/>
      <c r="F55" s="63"/>
      <c r="G55" s="63"/>
      <c r="H55" s="63"/>
      <c r="I55" s="63"/>
      <c r="J55" s="63"/>
      <c r="K55" s="63"/>
      <c r="L55" s="63"/>
      <c r="M55" s="63"/>
      <c r="N55" s="63"/>
      <c r="O55" s="63"/>
      <c r="P55" s="63"/>
      <c r="Q55" s="64"/>
    </row>
    <row r="56" spans="2:20">
      <c r="C56" s="36"/>
    </row>
    <row r="58" spans="2:20">
      <c r="R58" s="49"/>
      <c r="S58" s="49"/>
      <c r="T58" s="48"/>
    </row>
  </sheetData>
  <mergeCells count="34">
    <mergeCell ref="H15:K15"/>
    <mergeCell ref="H16:K16"/>
    <mergeCell ref="B2:Q6"/>
    <mergeCell ref="M13:P13"/>
    <mergeCell ref="B8:Q8"/>
    <mergeCell ref="C11:F11"/>
    <mergeCell ref="C13:F13"/>
    <mergeCell ref="H11:K11"/>
    <mergeCell ref="H13:K13"/>
    <mergeCell ref="M11:P11"/>
    <mergeCell ref="C31:F31"/>
    <mergeCell ref="H31:K31"/>
    <mergeCell ref="M31:P31"/>
    <mergeCell ref="H22:K22"/>
    <mergeCell ref="H20:K20"/>
    <mergeCell ref="C20:F20"/>
    <mergeCell ref="C22:F22"/>
    <mergeCell ref="M20:P20"/>
    <mergeCell ref="M22:P22"/>
    <mergeCell ref="B25:Q25"/>
    <mergeCell ref="C29:F29"/>
    <mergeCell ref="H29:K29"/>
    <mergeCell ref="M29:P29"/>
    <mergeCell ref="B51:Q55"/>
    <mergeCell ref="C36:F36"/>
    <mergeCell ref="H36:K36"/>
    <mergeCell ref="M36:P36"/>
    <mergeCell ref="C38:F38"/>
    <mergeCell ref="H38:K38"/>
    <mergeCell ref="M38:P38"/>
    <mergeCell ref="B42:Q42"/>
    <mergeCell ref="H44:K44"/>
    <mergeCell ref="B46:Q46"/>
    <mergeCell ref="H48:K48"/>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56"/>
  <sheetViews>
    <sheetView showGridLines="0" topLeftCell="A10" zoomScale="55" zoomScaleNormal="55" workbookViewId="0">
      <selection activeCell="S61" sqref="S61"/>
    </sheetView>
  </sheetViews>
  <sheetFormatPr defaultColWidth="8.81640625" defaultRowHeight="14.5"/>
  <cols>
    <col min="1" max="1" width="3.1796875" customWidth="1"/>
    <col min="2" max="2" width="1.1796875" customWidth="1"/>
    <col min="3" max="3" width="9.81640625" customWidth="1"/>
    <col min="7" max="7" width="1.54296875" customWidth="1"/>
    <col min="8" max="8" width="10.54296875" customWidth="1"/>
    <col min="9" max="9" width="10.1796875" customWidth="1"/>
    <col min="10" max="11" width="10.453125" customWidth="1"/>
    <col min="12" max="12" width="1.54296875" customWidth="1"/>
    <col min="17" max="17" width="1.453125" customWidth="1"/>
    <col min="19" max="19" width="11.453125" bestFit="1" customWidth="1"/>
  </cols>
  <sheetData>
    <row r="1" spans="2:20" ht="9" customHeight="1"/>
    <row r="2" spans="2:20">
      <c r="B2" s="56" t="s">
        <v>0</v>
      </c>
      <c r="C2" s="57"/>
      <c r="D2" s="57"/>
      <c r="E2" s="57"/>
      <c r="F2" s="57"/>
      <c r="G2" s="57"/>
      <c r="H2" s="57"/>
      <c r="I2" s="57"/>
      <c r="J2" s="57"/>
      <c r="K2" s="57"/>
      <c r="L2" s="57"/>
      <c r="M2" s="57"/>
      <c r="N2" s="57"/>
      <c r="O2" s="57"/>
      <c r="P2" s="57"/>
      <c r="Q2" s="58"/>
    </row>
    <row r="3" spans="2:20">
      <c r="B3" s="59"/>
      <c r="C3" s="60"/>
      <c r="D3" s="60"/>
      <c r="E3" s="60"/>
      <c r="F3" s="60"/>
      <c r="G3" s="60"/>
      <c r="H3" s="60"/>
      <c r="I3" s="60"/>
      <c r="J3" s="60"/>
      <c r="K3" s="60"/>
      <c r="L3" s="60"/>
      <c r="M3" s="60"/>
      <c r="N3" s="60"/>
      <c r="O3" s="60"/>
      <c r="P3" s="60"/>
      <c r="Q3" s="61"/>
    </row>
    <row r="4" spans="2:20">
      <c r="B4" s="59"/>
      <c r="C4" s="60"/>
      <c r="D4" s="60"/>
      <c r="E4" s="60"/>
      <c r="F4" s="60"/>
      <c r="G4" s="60"/>
      <c r="H4" s="60"/>
      <c r="I4" s="60"/>
      <c r="J4" s="60"/>
      <c r="K4" s="60"/>
      <c r="L4" s="60"/>
      <c r="M4" s="60"/>
      <c r="N4" s="60"/>
      <c r="O4" s="60"/>
      <c r="P4" s="60"/>
      <c r="Q4" s="61"/>
    </row>
    <row r="5" spans="2:20">
      <c r="B5" s="59"/>
      <c r="C5" s="60"/>
      <c r="D5" s="60"/>
      <c r="E5" s="60"/>
      <c r="F5" s="60"/>
      <c r="G5" s="60"/>
      <c r="H5" s="60"/>
      <c r="I5" s="60"/>
      <c r="J5" s="60"/>
      <c r="K5" s="60"/>
      <c r="L5" s="60"/>
      <c r="M5" s="60"/>
      <c r="N5" s="60"/>
      <c r="O5" s="60"/>
      <c r="P5" s="60"/>
      <c r="Q5" s="61"/>
    </row>
    <row r="6" spans="2:20">
      <c r="B6" s="62"/>
      <c r="C6" s="63"/>
      <c r="D6" s="63"/>
      <c r="E6" s="63"/>
      <c r="F6" s="63"/>
      <c r="G6" s="63"/>
      <c r="H6" s="63"/>
      <c r="I6" s="63"/>
      <c r="J6" s="63"/>
      <c r="K6" s="63"/>
      <c r="L6" s="63"/>
      <c r="M6" s="63"/>
      <c r="N6" s="63"/>
      <c r="O6" s="63"/>
      <c r="P6" s="63"/>
      <c r="Q6" s="64"/>
    </row>
    <row r="7" spans="2:20" ht="12.65" customHeight="1">
      <c r="B7" s="1"/>
      <c r="C7" s="1"/>
      <c r="D7" s="1"/>
      <c r="E7" s="1"/>
      <c r="F7" s="1"/>
      <c r="G7" s="1"/>
      <c r="H7" s="1"/>
      <c r="I7" s="1"/>
      <c r="J7" s="1"/>
      <c r="K7" s="1"/>
      <c r="L7" s="1"/>
      <c r="M7" s="1"/>
      <c r="N7" s="1"/>
      <c r="O7" s="1"/>
      <c r="P7" s="1"/>
      <c r="Q7" s="1"/>
      <c r="S7" s="85"/>
      <c r="T7" s="85"/>
    </row>
    <row r="8" spans="2:20" ht="14.5" customHeight="1">
      <c r="B8" s="72" t="s">
        <v>17</v>
      </c>
      <c r="C8" s="72"/>
      <c r="D8" s="72"/>
      <c r="E8" s="72"/>
      <c r="F8" s="72"/>
      <c r="G8" s="72"/>
      <c r="H8" s="72"/>
      <c r="I8" s="72"/>
      <c r="J8" s="72"/>
      <c r="K8" s="72"/>
      <c r="L8" s="72"/>
      <c r="M8" s="72"/>
      <c r="N8" s="72"/>
      <c r="O8" s="72"/>
      <c r="P8" s="72"/>
      <c r="Q8" s="72"/>
      <c r="S8" s="85"/>
      <c r="T8" s="85"/>
    </row>
    <row r="9" spans="2:20" ht="5.5" customHeight="1"/>
    <row r="10" spans="2:20" ht="11.15" customHeight="1">
      <c r="B10" s="3"/>
      <c r="C10" s="4"/>
      <c r="D10" s="4"/>
      <c r="E10" s="4"/>
      <c r="F10" s="4"/>
      <c r="G10" s="4"/>
      <c r="H10" s="4"/>
      <c r="I10" s="4"/>
      <c r="J10" s="4"/>
      <c r="K10" s="4"/>
      <c r="L10" s="4"/>
      <c r="M10" s="4"/>
      <c r="N10" s="4"/>
      <c r="O10" s="4"/>
      <c r="P10" s="4"/>
      <c r="Q10" s="5"/>
      <c r="S10" s="60"/>
      <c r="T10" s="60"/>
    </row>
    <row r="11" spans="2:20" ht="27" customHeight="1">
      <c r="B11" s="6"/>
      <c r="C11" s="88" t="s">
        <v>18</v>
      </c>
      <c r="D11" s="88"/>
      <c r="E11" s="88"/>
      <c r="F11" s="88"/>
      <c r="G11" s="2"/>
      <c r="H11" s="65" t="s">
        <v>19</v>
      </c>
      <c r="I11" s="65"/>
      <c r="J11" s="65"/>
      <c r="K11" s="65"/>
      <c r="L11" s="2"/>
      <c r="M11" s="65" t="s">
        <v>4</v>
      </c>
      <c r="N11" s="65"/>
      <c r="O11" s="65"/>
      <c r="P11" s="65"/>
      <c r="Q11" s="7"/>
      <c r="S11" s="25">
        <f>C22/H22</f>
        <v>0.83758684057991584</v>
      </c>
      <c r="T11" t="s">
        <v>20</v>
      </c>
    </row>
    <row r="12" spans="2:20" ht="4.5" customHeight="1">
      <c r="B12" s="6"/>
      <c r="C12" s="2"/>
      <c r="D12" s="2"/>
      <c r="E12" s="2"/>
      <c r="F12" s="2"/>
      <c r="G12" s="2"/>
      <c r="H12" s="2"/>
      <c r="I12" s="2"/>
      <c r="J12" s="2"/>
      <c r="K12" s="2"/>
      <c r="L12" s="2"/>
      <c r="M12" s="2"/>
      <c r="N12" s="2"/>
      <c r="O12" s="2"/>
      <c r="P12" s="2"/>
      <c r="Q12" s="7"/>
      <c r="S12" s="25">
        <f>M22/H22</f>
        <v>0.16241315942008414</v>
      </c>
      <c r="T12" s="24" t="s">
        <v>6</v>
      </c>
    </row>
    <row r="13" spans="2:20">
      <c r="B13" s="6"/>
      <c r="C13" s="80">
        <v>500</v>
      </c>
      <c r="D13" s="81"/>
      <c r="E13" s="81"/>
      <c r="F13" s="82"/>
      <c r="G13" s="2"/>
      <c r="H13" s="73">
        <v>3</v>
      </c>
      <c r="I13" s="74"/>
      <c r="J13" s="74"/>
      <c r="K13" s="75"/>
      <c r="L13" s="2"/>
      <c r="M13" s="76">
        <v>11</v>
      </c>
      <c r="N13" s="77"/>
      <c r="O13" s="77"/>
      <c r="P13" s="78"/>
      <c r="Q13" s="7"/>
      <c r="S13" s="24"/>
      <c r="T13" s="24"/>
    </row>
    <row r="14" spans="2:20" ht="4.5" customHeight="1">
      <c r="B14" s="6"/>
      <c r="C14" s="12"/>
      <c r="D14" s="12"/>
      <c r="E14" s="12"/>
      <c r="F14" s="12"/>
      <c r="G14" s="2"/>
      <c r="H14" s="13"/>
      <c r="I14" s="13"/>
      <c r="J14" s="13"/>
      <c r="K14" s="13"/>
      <c r="L14" s="2"/>
      <c r="M14" s="14"/>
      <c r="N14" s="14"/>
      <c r="O14" s="14"/>
      <c r="P14" s="14"/>
      <c r="Q14" s="7"/>
      <c r="S14" s="16"/>
      <c r="T14" s="16"/>
    </row>
    <row r="15" spans="2:20">
      <c r="B15" s="6"/>
      <c r="C15" s="12"/>
      <c r="D15" s="12"/>
      <c r="E15" s="12"/>
      <c r="F15" s="12"/>
      <c r="G15" s="2"/>
      <c r="H15" s="65" t="s">
        <v>7</v>
      </c>
      <c r="I15" s="65"/>
      <c r="J15" s="65"/>
      <c r="K15" s="65"/>
      <c r="L15" s="2"/>
      <c r="M15" s="14"/>
      <c r="N15" s="14"/>
      <c r="O15" s="14"/>
      <c r="P15" s="14"/>
      <c r="Q15" s="7"/>
      <c r="S15" s="16"/>
      <c r="T15" s="16"/>
    </row>
    <row r="16" spans="2:20">
      <c r="B16" s="6"/>
      <c r="C16" s="12"/>
      <c r="D16" s="12"/>
      <c r="E16" s="12"/>
      <c r="F16" s="12"/>
      <c r="G16" s="2"/>
      <c r="H16" s="73">
        <v>3</v>
      </c>
      <c r="I16" s="74"/>
      <c r="J16" s="74"/>
      <c r="K16" s="75"/>
      <c r="L16" s="2"/>
      <c r="M16" s="14"/>
      <c r="N16" s="14"/>
      <c r="O16" s="14"/>
      <c r="P16" s="14"/>
      <c r="Q16" s="7"/>
      <c r="S16" s="16"/>
      <c r="T16" s="16"/>
    </row>
    <row r="17" spans="2:20" ht="10" customHeight="1">
      <c r="B17" s="8"/>
      <c r="C17" s="9"/>
      <c r="D17" s="9"/>
      <c r="E17" s="9"/>
      <c r="F17" s="9"/>
      <c r="G17" s="10"/>
      <c r="H17" s="9"/>
      <c r="I17" s="9"/>
      <c r="J17" s="9"/>
      <c r="K17" s="9"/>
      <c r="L17" s="10"/>
      <c r="M17" s="9"/>
      <c r="N17" s="9"/>
      <c r="O17" s="9"/>
      <c r="P17" s="9"/>
      <c r="Q17" s="11"/>
      <c r="S17" s="60"/>
      <c r="T17" s="60"/>
    </row>
    <row r="18" spans="2:20" ht="7.5" customHeight="1">
      <c r="C18" s="1"/>
      <c r="D18" s="1"/>
      <c r="E18" s="1"/>
      <c r="F18" s="1"/>
      <c r="H18" s="1"/>
      <c r="I18" s="1"/>
      <c r="J18" s="1"/>
      <c r="K18" s="1"/>
      <c r="M18" s="1"/>
      <c r="N18" s="1"/>
      <c r="O18" s="1"/>
      <c r="P18" s="1"/>
    </row>
    <row r="19" spans="2:20" ht="7" customHeight="1">
      <c r="B19" s="3"/>
      <c r="C19" s="4"/>
      <c r="D19" s="4"/>
      <c r="E19" s="4"/>
      <c r="F19" s="4"/>
      <c r="G19" s="4"/>
      <c r="H19" s="4"/>
      <c r="I19" s="4"/>
      <c r="J19" s="4"/>
      <c r="K19" s="4"/>
      <c r="L19" s="4"/>
      <c r="M19" s="4"/>
      <c r="N19" s="4"/>
      <c r="O19" s="4"/>
      <c r="P19" s="4"/>
      <c r="Q19" s="5"/>
    </row>
    <row r="20" spans="2:20">
      <c r="B20" s="6"/>
      <c r="C20" s="65" t="s">
        <v>21</v>
      </c>
      <c r="D20" s="65"/>
      <c r="E20" s="65"/>
      <c r="F20" s="65"/>
      <c r="G20" s="2"/>
      <c r="H20" s="65" t="s">
        <v>22</v>
      </c>
      <c r="I20" s="65"/>
      <c r="J20" s="65"/>
      <c r="K20" s="65"/>
      <c r="L20" s="2"/>
      <c r="M20" s="65" t="s">
        <v>23</v>
      </c>
      <c r="N20" s="65"/>
      <c r="O20" s="65"/>
      <c r="P20" s="65"/>
      <c r="Q20" s="7"/>
    </row>
    <row r="21" spans="2:20" ht="7" customHeight="1">
      <c r="B21" s="6"/>
      <c r="C21" s="2"/>
      <c r="D21" s="2"/>
      <c r="E21" s="2"/>
      <c r="F21" s="2"/>
      <c r="G21" s="2"/>
      <c r="H21" s="2"/>
      <c r="I21" s="2"/>
      <c r="J21" s="2"/>
      <c r="K21" s="2"/>
      <c r="L21" s="2"/>
      <c r="M21" s="2"/>
      <c r="N21" s="2"/>
      <c r="O21" s="2"/>
      <c r="P21" s="2"/>
      <c r="Q21" s="7"/>
    </row>
    <row r="22" spans="2:20">
      <c r="B22" s="6"/>
      <c r="C22" s="66">
        <f>PV((M13/100)/12,(H13*12)+H16,-C13)</f>
        <v>16332.943391308359</v>
      </c>
      <c r="D22" s="67"/>
      <c r="E22" s="67"/>
      <c r="F22" s="68"/>
      <c r="G22" s="2"/>
      <c r="H22" s="66">
        <f>((H13*12)+H16)*C13</f>
        <v>19500</v>
      </c>
      <c r="I22" s="67"/>
      <c r="J22" s="67"/>
      <c r="K22" s="68"/>
      <c r="L22" s="2"/>
      <c r="M22" s="66">
        <f>H22-C22</f>
        <v>3167.0566086916406</v>
      </c>
      <c r="N22" s="67"/>
      <c r="O22" s="67"/>
      <c r="P22" s="68"/>
      <c r="Q22" s="7"/>
    </row>
    <row r="23" spans="2:20">
      <c r="B23" s="8"/>
      <c r="C23" s="10"/>
      <c r="D23" s="10"/>
      <c r="E23" s="10"/>
      <c r="F23" s="10"/>
      <c r="G23" s="10"/>
      <c r="H23" s="10"/>
      <c r="I23" s="10"/>
      <c r="J23" s="10"/>
      <c r="K23" s="10"/>
      <c r="L23" s="10"/>
      <c r="M23" s="10"/>
      <c r="N23" s="10"/>
      <c r="O23" s="10"/>
      <c r="P23" s="10"/>
      <c r="Q23" s="11"/>
    </row>
    <row r="24" spans="2:20" ht="19.5" customHeight="1"/>
    <row r="25" spans="2:20">
      <c r="B25" s="72" t="s">
        <v>11</v>
      </c>
      <c r="C25" s="72"/>
      <c r="D25" s="72"/>
      <c r="E25" s="72"/>
      <c r="F25" s="72"/>
      <c r="G25" s="72"/>
      <c r="H25" s="72"/>
      <c r="I25" s="72"/>
      <c r="J25" s="72"/>
      <c r="K25" s="72"/>
      <c r="L25" s="72"/>
      <c r="M25" s="72"/>
      <c r="N25" s="72"/>
      <c r="O25" s="72"/>
      <c r="P25" s="72"/>
      <c r="Q25" s="72"/>
    </row>
    <row r="26" spans="2:20" ht="5.5" customHeight="1"/>
    <row r="27" spans="2:20">
      <c r="B27" s="31" t="s">
        <v>12</v>
      </c>
      <c r="C27" s="32"/>
      <c r="D27" s="33">
        <v>12</v>
      </c>
      <c r="E27" s="32" t="s">
        <v>13</v>
      </c>
      <c r="F27" s="30"/>
      <c r="G27" s="26"/>
      <c r="H27" s="26"/>
      <c r="I27" s="26"/>
      <c r="J27" s="26"/>
      <c r="K27" s="26"/>
      <c r="L27" s="26"/>
      <c r="M27" s="26"/>
      <c r="N27" s="26"/>
      <c r="O27" s="26"/>
      <c r="P27" s="26"/>
      <c r="Q27" s="27"/>
    </row>
    <row r="28" spans="2:20" ht="7" customHeight="1">
      <c r="B28" s="6"/>
      <c r="C28" s="2"/>
      <c r="D28" s="2"/>
      <c r="E28" s="2"/>
      <c r="F28" s="2"/>
      <c r="G28" s="2"/>
      <c r="H28" s="2"/>
      <c r="I28" s="2"/>
      <c r="J28" s="2"/>
      <c r="K28" s="2"/>
      <c r="L28" s="2"/>
      <c r="M28" s="2"/>
      <c r="N28" s="2"/>
      <c r="O28" s="2"/>
      <c r="P28" s="2"/>
      <c r="Q28" s="7"/>
    </row>
    <row r="29" spans="2:20">
      <c r="B29" s="6"/>
      <c r="C29" s="65" t="s">
        <v>21</v>
      </c>
      <c r="D29" s="65"/>
      <c r="E29" s="65"/>
      <c r="F29" s="65"/>
      <c r="G29" s="2"/>
      <c r="H29" s="65" t="s">
        <v>22</v>
      </c>
      <c r="I29" s="65"/>
      <c r="J29" s="65"/>
      <c r="K29" s="65"/>
      <c r="L29" s="2"/>
      <c r="M29" s="65" t="s">
        <v>23</v>
      </c>
      <c r="N29" s="65"/>
      <c r="O29" s="65"/>
      <c r="P29" s="65"/>
      <c r="Q29" s="7"/>
    </row>
    <row r="30" spans="2:20" ht="6.65" customHeight="1">
      <c r="B30" s="6"/>
      <c r="C30" s="2"/>
      <c r="D30" s="2"/>
      <c r="E30" s="2"/>
      <c r="F30" s="2"/>
      <c r="G30" s="2"/>
      <c r="H30" s="2"/>
      <c r="I30" s="2"/>
      <c r="J30" s="2"/>
      <c r="K30" s="2"/>
      <c r="L30" s="2"/>
      <c r="M30" s="2"/>
      <c r="N30" s="2"/>
      <c r="O30" s="2"/>
      <c r="P30" s="2"/>
      <c r="Q30" s="7"/>
    </row>
    <row r="31" spans="2:20">
      <c r="B31" s="6"/>
      <c r="C31" s="66">
        <f>PV((M13/100)/12,((H13*12)+H16)-D27,-C13)</f>
        <v>11911.036072453902</v>
      </c>
      <c r="D31" s="67"/>
      <c r="E31" s="67"/>
      <c r="F31" s="68"/>
      <c r="G31" s="2"/>
      <c r="H31" s="66">
        <f>(((H13*12)+H16)-D27)*C13</f>
        <v>13500</v>
      </c>
      <c r="I31" s="86"/>
      <c r="J31" s="86"/>
      <c r="K31" s="87"/>
      <c r="L31" s="2"/>
      <c r="M31" s="66">
        <f>H31-C31</f>
        <v>1588.9639275460977</v>
      </c>
      <c r="N31" s="67"/>
      <c r="O31" s="67"/>
      <c r="P31" s="68"/>
      <c r="Q31" s="7"/>
    </row>
    <row r="32" spans="2:20">
      <c r="B32" s="8"/>
      <c r="C32" s="10"/>
      <c r="D32" s="10"/>
      <c r="E32" s="10"/>
      <c r="F32" s="10"/>
      <c r="G32" s="10"/>
      <c r="H32" s="10"/>
      <c r="I32" s="10"/>
      <c r="J32" s="10"/>
      <c r="K32" s="10"/>
      <c r="L32" s="10"/>
      <c r="M32" s="10"/>
      <c r="N32" s="10"/>
      <c r="O32" s="10"/>
      <c r="P32" s="10"/>
      <c r="Q32" s="11"/>
    </row>
    <row r="33" spans="2:20" ht="6" customHeight="1">
      <c r="T33" s="36"/>
    </row>
    <row r="34" spans="2:20">
      <c r="B34" s="31" t="s">
        <v>14</v>
      </c>
      <c r="C34" s="32"/>
      <c r="D34" s="33">
        <v>12</v>
      </c>
      <c r="E34" s="32" t="s">
        <v>13</v>
      </c>
      <c r="F34" s="26"/>
      <c r="G34" s="26"/>
      <c r="H34" s="26"/>
      <c r="I34" s="26"/>
      <c r="J34" s="26"/>
      <c r="K34" s="26"/>
      <c r="L34" s="26"/>
      <c r="M34" s="26"/>
      <c r="N34" s="26"/>
      <c r="O34" s="26"/>
      <c r="P34" s="26"/>
      <c r="Q34" s="27"/>
    </row>
    <row r="35" spans="2:20" ht="7.5" customHeight="1">
      <c r="B35" s="6"/>
      <c r="C35" s="2"/>
      <c r="D35" s="2"/>
      <c r="E35" s="2"/>
      <c r="F35" s="2"/>
      <c r="G35" s="2"/>
      <c r="H35" s="2"/>
      <c r="I35" s="2"/>
      <c r="J35" s="2"/>
      <c r="K35" s="2"/>
      <c r="L35" s="2"/>
      <c r="M35" s="2"/>
      <c r="N35" s="2"/>
      <c r="O35" s="2"/>
      <c r="P35" s="2"/>
      <c r="Q35" s="7"/>
    </row>
    <row r="36" spans="2:20">
      <c r="B36" s="6"/>
      <c r="C36" s="65" t="s">
        <v>21</v>
      </c>
      <c r="D36" s="65"/>
      <c r="E36" s="65"/>
      <c r="F36" s="65"/>
      <c r="G36" s="2"/>
      <c r="H36" s="65" t="s">
        <v>22</v>
      </c>
      <c r="I36" s="65"/>
      <c r="J36" s="65"/>
      <c r="K36" s="65"/>
      <c r="L36" s="2"/>
      <c r="M36" s="65" t="s">
        <v>23</v>
      </c>
      <c r="N36" s="65"/>
      <c r="O36" s="65"/>
      <c r="P36" s="65"/>
      <c r="Q36" s="7"/>
    </row>
    <row r="37" spans="2:20" ht="7" customHeight="1">
      <c r="B37" s="6"/>
      <c r="C37" s="2"/>
      <c r="D37" s="2"/>
      <c r="E37" s="2"/>
      <c r="F37" s="2"/>
      <c r="G37" s="2"/>
      <c r="H37" s="2"/>
      <c r="I37" s="2"/>
      <c r="J37" s="2"/>
      <c r="K37" s="2"/>
      <c r="L37" s="2"/>
      <c r="M37" s="2"/>
      <c r="N37" s="2"/>
      <c r="O37" s="2"/>
      <c r="P37" s="2"/>
      <c r="Q37" s="7"/>
    </row>
    <row r="38" spans="2:20">
      <c r="B38" s="6"/>
      <c r="C38" s="66">
        <f>PV((M13/100)/12,(H13*12)+H16+D34,-C13)</f>
        <v>20296.224439725433</v>
      </c>
      <c r="D38" s="67"/>
      <c r="E38" s="67"/>
      <c r="F38" s="68"/>
      <c r="G38" s="2"/>
      <c r="H38" s="66">
        <f>(((H13*12)+I17)+D34)*C13</f>
        <v>24000</v>
      </c>
      <c r="I38" s="67"/>
      <c r="J38" s="67"/>
      <c r="K38" s="68"/>
      <c r="L38" s="2"/>
      <c r="M38" s="66">
        <f>H38-C38</f>
        <v>3703.7755602745674</v>
      </c>
      <c r="N38" s="67"/>
      <c r="O38" s="67"/>
      <c r="P38" s="68"/>
      <c r="Q38" s="7"/>
    </row>
    <row r="39" spans="2:20">
      <c r="B39" s="8"/>
      <c r="C39" s="10"/>
      <c r="D39" s="10"/>
      <c r="E39" s="10"/>
      <c r="F39" s="10"/>
      <c r="G39" s="10"/>
      <c r="H39" s="10"/>
      <c r="I39" s="10"/>
      <c r="J39" s="10"/>
      <c r="K39" s="10"/>
      <c r="L39" s="10"/>
      <c r="M39" s="10"/>
      <c r="N39" s="10"/>
      <c r="O39" s="10"/>
      <c r="P39" s="10"/>
      <c r="Q39" s="11"/>
    </row>
    <row r="40" spans="2:20" ht="8.5" customHeight="1"/>
    <row r="41" spans="2:20" ht="5.5" customHeight="1">
      <c r="B41" s="28"/>
      <c r="C41" s="28"/>
      <c r="D41" s="28"/>
      <c r="E41" s="28"/>
      <c r="F41" s="28"/>
      <c r="G41" s="28"/>
      <c r="H41" s="28"/>
      <c r="I41" s="28"/>
      <c r="J41" s="28"/>
      <c r="K41" s="28"/>
      <c r="L41" s="28"/>
      <c r="M41" s="28"/>
      <c r="N41" s="28"/>
      <c r="O41" s="28"/>
      <c r="P41" s="28"/>
      <c r="Q41" s="28"/>
    </row>
    <row r="42" spans="2:20" ht="12" customHeight="1">
      <c r="B42" s="83" t="s">
        <v>15</v>
      </c>
      <c r="C42" s="83"/>
      <c r="D42" s="83"/>
      <c r="E42" s="83"/>
      <c r="F42" s="83"/>
      <c r="G42" s="83"/>
      <c r="H42" s="83"/>
      <c r="I42" s="83"/>
      <c r="J42" s="83"/>
      <c r="K42" s="83"/>
      <c r="L42" s="83"/>
      <c r="M42" s="83"/>
      <c r="N42" s="83"/>
      <c r="O42" s="83"/>
      <c r="P42" s="83"/>
      <c r="Q42" s="83"/>
    </row>
    <row r="43" spans="2:20" ht="4" customHeight="1">
      <c r="B43" s="28"/>
      <c r="C43" s="28"/>
      <c r="D43" s="28"/>
      <c r="E43" s="28"/>
      <c r="F43" s="28"/>
      <c r="G43" s="28"/>
      <c r="H43" s="28"/>
      <c r="I43" s="28"/>
      <c r="J43" s="28"/>
      <c r="K43" s="28"/>
      <c r="L43" s="28"/>
      <c r="M43" s="28"/>
      <c r="N43" s="28"/>
      <c r="O43" s="28"/>
      <c r="P43" s="28"/>
      <c r="Q43" s="28"/>
    </row>
    <row r="44" spans="2:20" ht="13.5" customHeight="1">
      <c r="B44" s="28"/>
      <c r="C44" s="28"/>
      <c r="D44" s="28"/>
      <c r="E44" s="28"/>
      <c r="F44" s="28"/>
      <c r="G44" s="28"/>
      <c r="H44" s="69">
        <v>10000</v>
      </c>
      <c r="I44" s="69"/>
      <c r="J44" s="69"/>
      <c r="K44" s="69"/>
      <c r="L44" s="28"/>
      <c r="M44" s="28"/>
      <c r="N44" s="28"/>
      <c r="O44" s="28"/>
      <c r="P44" s="28"/>
      <c r="Q44" s="28"/>
    </row>
    <row r="45" spans="2:20" ht="8.5" customHeight="1">
      <c r="B45" s="28"/>
      <c r="C45" s="28"/>
      <c r="D45" s="28"/>
      <c r="E45" s="28"/>
      <c r="F45" s="28"/>
      <c r="G45" s="28"/>
      <c r="H45" s="29"/>
      <c r="I45" s="29"/>
      <c r="J45" s="29"/>
      <c r="K45" s="29"/>
      <c r="L45" s="28"/>
      <c r="M45" s="28"/>
      <c r="N45" s="28"/>
      <c r="O45" s="28"/>
      <c r="P45" s="28"/>
      <c r="Q45" s="28"/>
    </row>
    <row r="46" spans="2:20" ht="14.5" customHeight="1">
      <c r="B46" s="72" t="s">
        <v>16</v>
      </c>
      <c r="C46" s="72"/>
      <c r="D46" s="72"/>
      <c r="E46" s="72"/>
      <c r="F46" s="72"/>
      <c r="G46" s="72"/>
      <c r="H46" s="72"/>
      <c r="I46" s="72"/>
      <c r="J46" s="72"/>
      <c r="K46" s="72"/>
      <c r="L46" s="72"/>
      <c r="M46" s="72"/>
      <c r="N46" s="72"/>
      <c r="O46" s="72"/>
      <c r="P46" s="72"/>
      <c r="Q46" s="72"/>
    </row>
    <row r="47" spans="2:20" ht="3.65" customHeight="1">
      <c r="B47" s="28"/>
      <c r="C47" s="28"/>
      <c r="D47" s="28"/>
      <c r="E47" s="28"/>
      <c r="F47" s="28"/>
      <c r="G47" s="28"/>
      <c r="H47" s="29"/>
      <c r="I47" s="29"/>
      <c r="J47" s="29"/>
      <c r="K47" s="29"/>
      <c r="L47" s="28"/>
      <c r="M47" s="28"/>
      <c r="N47" s="28"/>
      <c r="O47" s="28"/>
      <c r="P47" s="28"/>
      <c r="Q47" s="28"/>
    </row>
    <row r="48" spans="2:20" ht="13.5" customHeight="1">
      <c r="B48" s="28"/>
      <c r="C48" s="28"/>
      <c r="D48" s="28"/>
      <c r="E48" s="28"/>
      <c r="F48" s="28"/>
      <c r="G48" s="28"/>
      <c r="H48" s="84">
        <f>C13/H44</f>
        <v>0.05</v>
      </c>
      <c r="I48" s="84"/>
      <c r="J48" s="84"/>
      <c r="K48" s="84"/>
      <c r="L48" s="28"/>
      <c r="M48" s="28"/>
      <c r="N48" s="28"/>
      <c r="O48" s="28"/>
      <c r="P48" s="28"/>
      <c r="Q48" s="28"/>
    </row>
    <row r="49" spans="2:17" ht="8.5" customHeight="1">
      <c r="B49" s="28"/>
      <c r="C49" s="28"/>
      <c r="D49" s="28"/>
      <c r="E49" s="28"/>
      <c r="F49" s="28"/>
      <c r="G49" s="28"/>
      <c r="H49" s="28"/>
      <c r="I49" s="28"/>
      <c r="J49" s="28"/>
      <c r="K49" s="28"/>
      <c r="L49" s="28"/>
      <c r="M49" s="28"/>
      <c r="N49" s="28"/>
      <c r="O49" s="28"/>
      <c r="P49" s="28"/>
      <c r="Q49" s="28"/>
    </row>
    <row r="50" spans="2:17" ht="8.5" customHeight="1"/>
    <row r="51" spans="2:17">
      <c r="B51" s="56" t="s">
        <v>0</v>
      </c>
      <c r="C51" s="57"/>
      <c r="D51" s="57"/>
      <c r="E51" s="57"/>
      <c r="F51" s="57"/>
      <c r="G51" s="57"/>
      <c r="H51" s="57"/>
      <c r="I51" s="57"/>
      <c r="J51" s="57"/>
      <c r="K51" s="57"/>
      <c r="L51" s="57"/>
      <c r="M51" s="57"/>
      <c r="N51" s="57"/>
      <c r="O51" s="57"/>
      <c r="P51" s="57"/>
      <c r="Q51" s="58"/>
    </row>
    <row r="52" spans="2:17">
      <c r="B52" s="59"/>
      <c r="C52" s="60"/>
      <c r="D52" s="60"/>
      <c r="E52" s="60"/>
      <c r="F52" s="60"/>
      <c r="G52" s="60"/>
      <c r="H52" s="60"/>
      <c r="I52" s="60"/>
      <c r="J52" s="60"/>
      <c r="K52" s="60"/>
      <c r="L52" s="60"/>
      <c r="M52" s="60"/>
      <c r="N52" s="60"/>
      <c r="O52" s="60"/>
      <c r="P52" s="60"/>
      <c r="Q52" s="61"/>
    </row>
    <row r="53" spans="2:17">
      <c r="B53" s="59"/>
      <c r="C53" s="60"/>
      <c r="D53" s="60"/>
      <c r="E53" s="60"/>
      <c r="F53" s="60"/>
      <c r="G53" s="60"/>
      <c r="H53" s="60"/>
      <c r="I53" s="60"/>
      <c r="J53" s="60"/>
      <c r="K53" s="60"/>
      <c r="L53" s="60"/>
      <c r="M53" s="60"/>
      <c r="N53" s="60"/>
      <c r="O53" s="60"/>
      <c r="P53" s="60"/>
      <c r="Q53" s="61"/>
    </row>
    <row r="54" spans="2:17">
      <c r="B54" s="59"/>
      <c r="C54" s="60"/>
      <c r="D54" s="60"/>
      <c r="E54" s="60"/>
      <c r="F54" s="60"/>
      <c r="G54" s="60"/>
      <c r="H54" s="60"/>
      <c r="I54" s="60"/>
      <c r="J54" s="60"/>
      <c r="K54" s="60"/>
      <c r="L54" s="60"/>
      <c r="M54" s="60"/>
      <c r="N54" s="60"/>
      <c r="O54" s="60"/>
      <c r="P54" s="60"/>
      <c r="Q54" s="61"/>
    </row>
    <row r="55" spans="2:17">
      <c r="B55" s="62"/>
      <c r="C55" s="63"/>
      <c r="D55" s="63"/>
      <c r="E55" s="63"/>
      <c r="F55" s="63"/>
      <c r="G55" s="63"/>
      <c r="H55" s="63"/>
      <c r="I55" s="63"/>
      <c r="J55" s="63"/>
      <c r="K55" s="63"/>
      <c r="L55" s="63"/>
      <c r="M55" s="63"/>
      <c r="N55" s="63"/>
      <c r="O55" s="63"/>
      <c r="P55" s="63"/>
      <c r="Q55" s="64"/>
    </row>
    <row r="56" spans="2:17">
      <c r="C56" s="36"/>
    </row>
  </sheetData>
  <mergeCells count="37">
    <mergeCell ref="C13:F13"/>
    <mergeCell ref="H13:K13"/>
    <mergeCell ref="M13:P13"/>
    <mergeCell ref="B2:Q6"/>
    <mergeCell ref="B8:Q8"/>
    <mergeCell ref="C11:F11"/>
    <mergeCell ref="H11:K11"/>
    <mergeCell ref="M11:P11"/>
    <mergeCell ref="S7:T8"/>
    <mergeCell ref="S10:T10"/>
    <mergeCell ref="B51:Q55"/>
    <mergeCell ref="C36:F36"/>
    <mergeCell ref="H36:K36"/>
    <mergeCell ref="M36:P36"/>
    <mergeCell ref="C38:F38"/>
    <mergeCell ref="H38:K38"/>
    <mergeCell ref="M38:P38"/>
    <mergeCell ref="C31:F31"/>
    <mergeCell ref="H31:K31"/>
    <mergeCell ref="M31:P31"/>
    <mergeCell ref="C20:F20"/>
    <mergeCell ref="H20:K20"/>
    <mergeCell ref="M20:P20"/>
    <mergeCell ref="B46:Q46"/>
    <mergeCell ref="H48:K48"/>
    <mergeCell ref="C22:F22"/>
    <mergeCell ref="H22:K22"/>
    <mergeCell ref="M22:P22"/>
    <mergeCell ref="B25:Q25"/>
    <mergeCell ref="C29:F29"/>
    <mergeCell ref="H29:K29"/>
    <mergeCell ref="M29:P29"/>
    <mergeCell ref="H15:K15"/>
    <mergeCell ref="H16:K16"/>
    <mergeCell ref="S17:T17"/>
    <mergeCell ref="B42:Q42"/>
    <mergeCell ref="H44:K4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CD61E-FE0A-4E0B-89AF-AE28CDCC8691}">
  <dimension ref="B1:X74"/>
  <sheetViews>
    <sheetView showGridLines="0" zoomScale="55" zoomScaleNormal="55" workbookViewId="0">
      <selection activeCell="S75" sqref="S75:Y81"/>
    </sheetView>
  </sheetViews>
  <sheetFormatPr defaultColWidth="8.81640625" defaultRowHeight="14.5"/>
  <cols>
    <col min="1" max="1" width="3.1796875" customWidth="1"/>
    <col min="2" max="2" width="1.1796875" customWidth="1"/>
    <col min="3" max="3" width="10.81640625" customWidth="1"/>
    <col min="4" max="4" width="10.1796875" customWidth="1"/>
    <col min="5" max="5" width="10.54296875" customWidth="1"/>
    <col min="6" max="6" width="10.453125" customWidth="1"/>
    <col min="7" max="7" width="1.54296875" customWidth="1"/>
    <col min="8" max="8" width="9.54296875" customWidth="1"/>
    <col min="9" max="9" width="10" customWidth="1"/>
    <col min="10" max="10" width="9.81640625" customWidth="1"/>
    <col min="11" max="11" width="10.1796875" customWidth="1"/>
    <col min="12" max="12" width="1.54296875" customWidth="1"/>
    <col min="13" max="13" width="9.453125" customWidth="1"/>
    <col min="14" max="15" width="9.1796875" customWidth="1"/>
    <col min="16" max="16" width="9.453125" customWidth="1"/>
    <col min="17" max="17" width="1.453125" customWidth="1"/>
    <col min="18" max="18" width="2.453125" customWidth="1"/>
    <col min="20" max="20" width="18.453125" customWidth="1"/>
    <col min="21" max="21" width="11.81640625" bestFit="1" customWidth="1"/>
  </cols>
  <sheetData>
    <row r="1" spans="2:21" ht="9" customHeight="1"/>
    <row r="2" spans="2:21">
      <c r="B2" s="56" t="s">
        <v>0</v>
      </c>
      <c r="C2" s="57"/>
      <c r="D2" s="57"/>
      <c r="E2" s="57"/>
      <c r="F2" s="57"/>
      <c r="G2" s="57"/>
      <c r="H2" s="57"/>
      <c r="I2" s="57"/>
      <c r="J2" s="57"/>
      <c r="K2" s="57"/>
      <c r="L2" s="57"/>
      <c r="M2" s="57"/>
      <c r="N2" s="57"/>
      <c r="O2" s="57"/>
      <c r="P2" s="57"/>
      <c r="Q2" s="58"/>
    </row>
    <row r="3" spans="2:21">
      <c r="B3" s="59"/>
      <c r="C3" s="60"/>
      <c r="D3" s="60"/>
      <c r="E3" s="60"/>
      <c r="F3" s="60"/>
      <c r="G3" s="60"/>
      <c r="H3" s="60"/>
      <c r="I3" s="60"/>
      <c r="J3" s="60"/>
      <c r="K3" s="60"/>
      <c r="L3" s="60"/>
      <c r="M3" s="60"/>
      <c r="N3" s="60"/>
      <c r="O3" s="60"/>
      <c r="P3" s="60"/>
      <c r="Q3" s="61"/>
    </row>
    <row r="4" spans="2:21">
      <c r="B4" s="59"/>
      <c r="C4" s="60"/>
      <c r="D4" s="60"/>
      <c r="E4" s="60"/>
      <c r="F4" s="60"/>
      <c r="G4" s="60"/>
      <c r="H4" s="60"/>
      <c r="I4" s="60"/>
      <c r="J4" s="60"/>
      <c r="K4" s="60"/>
      <c r="L4" s="60"/>
      <c r="M4" s="60"/>
      <c r="N4" s="60"/>
      <c r="O4" s="60"/>
      <c r="P4" s="60"/>
      <c r="Q4" s="61"/>
    </row>
    <row r="5" spans="2:21">
      <c r="B5" s="59"/>
      <c r="C5" s="60"/>
      <c r="D5" s="60"/>
      <c r="E5" s="60"/>
      <c r="F5" s="60"/>
      <c r="G5" s="60"/>
      <c r="H5" s="60"/>
      <c r="I5" s="60"/>
      <c r="J5" s="60"/>
      <c r="K5" s="60"/>
      <c r="L5" s="60"/>
      <c r="M5" s="60"/>
      <c r="N5" s="60"/>
      <c r="O5" s="60"/>
      <c r="P5" s="60"/>
      <c r="Q5" s="61"/>
    </row>
    <row r="6" spans="2:21">
      <c r="B6" s="62"/>
      <c r="C6" s="63"/>
      <c r="D6" s="63"/>
      <c r="E6" s="63"/>
      <c r="F6" s="63"/>
      <c r="G6" s="63"/>
      <c r="H6" s="63"/>
      <c r="I6" s="63"/>
      <c r="J6" s="63"/>
      <c r="K6" s="63"/>
      <c r="L6" s="63"/>
      <c r="M6" s="63"/>
      <c r="N6" s="63"/>
      <c r="O6" s="63"/>
      <c r="P6" s="63"/>
      <c r="Q6" s="64"/>
    </row>
    <row r="7" spans="2:21" ht="12.65" customHeight="1">
      <c r="B7" s="1"/>
      <c r="C7" s="1"/>
      <c r="D7" s="1"/>
      <c r="E7" s="1"/>
      <c r="F7" s="1"/>
      <c r="G7" s="1"/>
      <c r="H7" s="1"/>
      <c r="I7" s="1"/>
      <c r="J7" s="1"/>
      <c r="K7" s="1"/>
      <c r="L7" s="1"/>
      <c r="M7" s="1"/>
      <c r="N7" s="1"/>
      <c r="O7" s="1"/>
      <c r="P7" s="1"/>
      <c r="Q7" s="1"/>
    </row>
    <row r="8" spans="2:21">
      <c r="B8" s="72" t="s">
        <v>24</v>
      </c>
      <c r="C8" s="72"/>
      <c r="D8" s="72"/>
      <c r="E8" s="72"/>
      <c r="F8" s="72"/>
      <c r="G8" s="72"/>
      <c r="H8" s="72"/>
      <c r="I8" s="72"/>
      <c r="J8" s="72"/>
      <c r="K8" s="72"/>
      <c r="L8" s="72"/>
      <c r="M8" s="72"/>
      <c r="N8" s="72"/>
      <c r="O8" s="72"/>
      <c r="P8" s="72"/>
      <c r="Q8" s="72"/>
    </row>
    <row r="9" spans="2:21" ht="5.5" customHeight="1"/>
    <row r="10" spans="2:21" ht="13" customHeight="1">
      <c r="B10" s="3"/>
      <c r="C10" s="4"/>
      <c r="D10" s="4"/>
      <c r="E10" s="4"/>
      <c r="F10" s="4"/>
      <c r="G10" s="4"/>
      <c r="H10" s="4"/>
      <c r="I10" s="4"/>
      <c r="J10" s="4"/>
      <c r="K10" s="4"/>
      <c r="L10" s="4"/>
      <c r="M10" s="4"/>
      <c r="N10" s="4"/>
      <c r="O10" s="4"/>
      <c r="P10" s="4"/>
      <c r="Q10" s="5"/>
      <c r="T10" s="23">
        <f>C21/H32</f>
        <v>0.17638757021592766</v>
      </c>
      <c r="U10" t="s">
        <v>25</v>
      </c>
    </row>
    <row r="11" spans="2:21">
      <c r="B11" s="6"/>
      <c r="C11" s="65" t="s">
        <v>26</v>
      </c>
      <c r="D11" s="65"/>
      <c r="E11" s="65"/>
      <c r="F11" s="65"/>
      <c r="G11" s="2"/>
      <c r="H11" s="65" t="s">
        <v>3</v>
      </c>
      <c r="I11" s="65"/>
      <c r="J11" s="65"/>
      <c r="K11" s="65"/>
      <c r="L11" s="2"/>
      <c r="M11" s="65" t="s">
        <v>4</v>
      </c>
      <c r="N11" s="65"/>
      <c r="O11" s="65"/>
      <c r="P11" s="65"/>
      <c r="Q11" s="7"/>
      <c r="T11" s="23">
        <f>C28/H32</f>
        <v>0.47083728935221703</v>
      </c>
      <c r="U11" t="s">
        <v>20</v>
      </c>
    </row>
    <row r="12" spans="2:21" ht="4.5" customHeight="1">
      <c r="B12" s="6"/>
      <c r="C12" s="2"/>
      <c r="D12" s="2"/>
      <c r="E12" s="2"/>
      <c r="F12" s="2"/>
      <c r="G12" s="2"/>
      <c r="H12" s="2"/>
      <c r="I12" s="2"/>
      <c r="J12" s="2"/>
      <c r="K12" s="2"/>
      <c r="L12" s="2"/>
      <c r="M12" s="2"/>
      <c r="N12" s="2"/>
      <c r="O12" s="2"/>
      <c r="P12" s="2"/>
      <c r="Q12" s="7"/>
      <c r="T12" s="23">
        <f>C16/H32</f>
        <v>0.35277514043185532</v>
      </c>
      <c r="U12" t="s">
        <v>27</v>
      </c>
    </row>
    <row r="13" spans="2:21">
      <c r="B13" s="6"/>
      <c r="C13" s="80">
        <v>250000</v>
      </c>
      <c r="D13" s="81"/>
      <c r="E13" s="81"/>
      <c r="F13" s="82"/>
      <c r="G13" s="2"/>
      <c r="H13" s="73">
        <v>5</v>
      </c>
      <c r="I13" s="74"/>
      <c r="J13" s="74"/>
      <c r="K13" s="75"/>
      <c r="L13" s="2"/>
      <c r="M13" s="76">
        <v>12</v>
      </c>
      <c r="N13" s="77"/>
      <c r="O13" s="77"/>
      <c r="P13" s="78"/>
      <c r="Q13" s="7"/>
      <c r="U13" s="21"/>
    </row>
    <row r="14" spans="2:21" ht="6.65" customHeight="1">
      <c r="B14" s="6"/>
      <c r="C14" s="12"/>
      <c r="D14" s="12"/>
      <c r="E14" s="12"/>
      <c r="F14" s="12"/>
      <c r="G14" s="2"/>
      <c r="H14" s="13"/>
      <c r="I14" s="13"/>
      <c r="J14" s="13"/>
      <c r="K14" s="13"/>
      <c r="L14" s="2"/>
      <c r="M14" s="14"/>
      <c r="N14" s="14"/>
      <c r="O14" s="14"/>
      <c r="P14" s="14"/>
      <c r="Q14" s="7"/>
    </row>
    <row r="15" spans="2:21">
      <c r="B15" s="6"/>
      <c r="C15" s="96" t="s">
        <v>28</v>
      </c>
      <c r="D15" s="96"/>
      <c r="E15" s="96"/>
      <c r="F15" s="96"/>
      <c r="G15" s="2"/>
      <c r="H15" s="65" t="s">
        <v>7</v>
      </c>
      <c r="I15" s="65"/>
      <c r="J15" s="65"/>
      <c r="K15" s="65"/>
      <c r="L15" s="2"/>
      <c r="M15" s="14"/>
      <c r="N15" s="14"/>
      <c r="O15" s="14"/>
      <c r="P15" s="14"/>
      <c r="Q15" s="7"/>
    </row>
    <row r="16" spans="2:21">
      <c r="B16" s="6"/>
      <c r="C16" s="80">
        <v>100000</v>
      </c>
      <c r="D16" s="81"/>
      <c r="E16" s="81"/>
      <c r="F16" s="82"/>
      <c r="G16" s="2"/>
      <c r="H16" s="73"/>
      <c r="I16" s="74"/>
      <c r="J16" s="74"/>
      <c r="K16" s="75"/>
      <c r="L16" s="2"/>
      <c r="M16" s="14"/>
      <c r="N16" s="14"/>
      <c r="O16" s="14"/>
      <c r="P16" s="14"/>
      <c r="Q16" s="7"/>
    </row>
    <row r="17" spans="2:21" ht="10.5" customHeight="1">
      <c r="B17" s="8"/>
      <c r="C17" s="9"/>
      <c r="D17" s="9"/>
      <c r="E17" s="9"/>
      <c r="F17" s="9"/>
      <c r="G17" s="10"/>
      <c r="H17" s="9"/>
      <c r="I17" s="9"/>
      <c r="J17" s="9"/>
      <c r="K17" s="9"/>
      <c r="L17" s="10"/>
      <c r="M17" s="9"/>
      <c r="N17" s="9"/>
      <c r="O17" s="9"/>
      <c r="P17" s="9"/>
      <c r="Q17" s="11"/>
    </row>
    <row r="18" spans="2:21" ht="15.65" customHeight="1">
      <c r="B18" s="93" t="s">
        <v>29</v>
      </c>
      <c r="C18" s="94"/>
      <c r="D18" s="94"/>
      <c r="E18" s="94"/>
      <c r="F18" s="94"/>
      <c r="G18" s="94"/>
      <c r="H18" s="94"/>
      <c r="I18" s="94"/>
      <c r="J18" s="94"/>
      <c r="K18" s="94"/>
      <c r="L18" s="94"/>
      <c r="M18" s="94"/>
      <c r="N18" s="94"/>
      <c r="O18" s="94"/>
      <c r="P18" s="94"/>
      <c r="Q18" s="95"/>
    </row>
    <row r="19" spans="2:21" ht="29.5" customHeight="1">
      <c r="B19" s="6"/>
      <c r="C19" s="65" t="s">
        <v>30</v>
      </c>
      <c r="D19" s="65"/>
      <c r="E19" s="65"/>
      <c r="F19" s="65"/>
      <c r="G19" s="65"/>
      <c r="H19" s="65"/>
      <c r="I19" s="2"/>
      <c r="J19" s="2"/>
      <c r="K19" s="88" t="s">
        <v>31</v>
      </c>
      <c r="L19" s="88"/>
      <c r="M19" s="88"/>
      <c r="N19" s="88"/>
      <c r="O19" s="88"/>
      <c r="P19" s="88"/>
      <c r="Q19" s="7"/>
      <c r="T19" s="20"/>
    </row>
    <row r="20" spans="2:21" ht="4.5" customHeight="1">
      <c r="B20" s="6"/>
      <c r="C20" s="13"/>
      <c r="D20" s="13"/>
      <c r="E20" s="13"/>
      <c r="F20" s="13"/>
      <c r="G20" s="2"/>
      <c r="H20" s="15"/>
      <c r="I20" s="15"/>
      <c r="J20" s="15"/>
      <c r="K20" s="15"/>
      <c r="L20" s="2"/>
      <c r="M20" s="13"/>
      <c r="N20" s="13"/>
      <c r="O20" s="13"/>
      <c r="P20" s="13"/>
      <c r="Q20" s="7"/>
    </row>
    <row r="21" spans="2:21" ht="16" customHeight="1">
      <c r="B21" s="6"/>
      <c r="C21" s="104">
        <v>50000</v>
      </c>
      <c r="D21" s="105"/>
      <c r="E21" s="105"/>
      <c r="F21" s="105"/>
      <c r="G21" s="105"/>
      <c r="H21" s="106"/>
      <c r="I21" s="13"/>
      <c r="J21" s="13"/>
      <c r="K21" s="66">
        <f>C13-C16-C21</f>
        <v>100000</v>
      </c>
      <c r="L21" s="86"/>
      <c r="M21" s="86"/>
      <c r="N21" s="86"/>
      <c r="O21" s="86"/>
      <c r="P21" s="87"/>
      <c r="Q21" s="7"/>
    </row>
    <row r="22" spans="2:21" ht="11.15" customHeight="1">
      <c r="B22" s="8"/>
      <c r="C22" s="9"/>
      <c r="D22" s="9"/>
      <c r="E22" s="9"/>
      <c r="F22" s="9"/>
      <c r="G22" s="9"/>
      <c r="H22" s="9"/>
      <c r="I22" s="9"/>
      <c r="J22" s="9"/>
      <c r="K22" s="9"/>
      <c r="L22" s="9"/>
      <c r="M22" s="9"/>
      <c r="N22" s="9"/>
      <c r="O22" s="9"/>
      <c r="P22" s="9"/>
      <c r="Q22" s="11"/>
    </row>
    <row r="23" spans="2:21" ht="4.5" customHeight="1">
      <c r="C23" s="1"/>
      <c r="D23" s="1"/>
      <c r="E23" s="1"/>
      <c r="F23" s="1"/>
      <c r="G23" s="1"/>
      <c r="H23" s="1"/>
      <c r="I23" s="1"/>
      <c r="J23" s="1"/>
      <c r="K23" s="1"/>
      <c r="L23" s="1"/>
      <c r="M23" s="1"/>
      <c r="N23" s="1"/>
      <c r="O23" s="1"/>
      <c r="P23" s="1"/>
    </row>
    <row r="24" spans="2:21" ht="4.5" customHeight="1">
      <c r="C24" s="1"/>
      <c r="D24" s="1"/>
      <c r="E24" s="1"/>
      <c r="F24" s="1"/>
      <c r="H24" s="1"/>
      <c r="I24" s="1"/>
      <c r="J24" s="1"/>
      <c r="K24" s="1"/>
      <c r="M24" s="1"/>
      <c r="N24" s="1"/>
      <c r="O24" s="1"/>
      <c r="P24" s="1"/>
    </row>
    <row r="25" spans="2:21" ht="7.5" customHeight="1">
      <c r="B25" s="3"/>
      <c r="C25" s="4"/>
      <c r="D25" s="4"/>
      <c r="E25" s="4"/>
      <c r="F25" s="4"/>
      <c r="G25" s="4"/>
      <c r="H25" s="4"/>
      <c r="I25" s="4"/>
      <c r="J25" s="4"/>
      <c r="K25" s="4"/>
      <c r="L25" s="4"/>
      <c r="M25" s="4"/>
      <c r="N25" s="4"/>
      <c r="O25" s="4"/>
      <c r="P25" s="4"/>
      <c r="Q25" s="5"/>
    </row>
    <row r="26" spans="2:21">
      <c r="B26" s="6"/>
      <c r="C26" s="65" t="s">
        <v>8</v>
      </c>
      <c r="D26" s="65"/>
      <c r="E26" s="65"/>
      <c r="F26" s="65"/>
      <c r="G26" s="2"/>
      <c r="H26" s="65" t="s">
        <v>9</v>
      </c>
      <c r="I26" s="65"/>
      <c r="J26" s="65"/>
      <c r="K26" s="65"/>
      <c r="L26" s="2"/>
      <c r="M26" s="65" t="s">
        <v>10</v>
      </c>
      <c r="N26" s="65"/>
      <c r="O26" s="65"/>
      <c r="P26" s="65"/>
      <c r="Q26" s="7"/>
      <c r="T26" s="22"/>
      <c r="U26" s="22"/>
    </row>
    <row r="27" spans="2:21" ht="4.5" customHeight="1">
      <c r="B27" s="6"/>
      <c r="C27" s="2"/>
      <c r="D27" s="2"/>
      <c r="E27" s="2"/>
      <c r="F27" s="2"/>
      <c r="G27" s="2"/>
      <c r="H27" s="2"/>
      <c r="I27" s="2"/>
      <c r="J27" s="2"/>
      <c r="K27" s="2"/>
      <c r="L27" s="2"/>
      <c r="M27" s="2"/>
      <c r="N27" s="2"/>
      <c r="O27" s="2"/>
      <c r="P27" s="2"/>
      <c r="Q27" s="7"/>
    </row>
    <row r="28" spans="2:21">
      <c r="B28" s="6"/>
      <c r="C28" s="66">
        <f>H28*((H13*12)+H16)</f>
        <v>133466.68610941066</v>
      </c>
      <c r="D28" s="67"/>
      <c r="E28" s="67"/>
      <c r="F28" s="68"/>
      <c r="G28" s="2"/>
      <c r="H28" s="66">
        <f>PMT((M13/12)/100,((H13*12)+H16),-K21)</f>
        <v>2224.4447684901775</v>
      </c>
      <c r="I28" s="67"/>
      <c r="J28" s="67"/>
      <c r="K28" s="68"/>
      <c r="L28" s="2"/>
      <c r="M28" s="66">
        <f>C28-K21</f>
        <v>33466.686109410657</v>
      </c>
      <c r="N28" s="67"/>
      <c r="O28" s="67"/>
      <c r="P28" s="68"/>
      <c r="Q28" s="7"/>
    </row>
    <row r="29" spans="2:21">
      <c r="B29" s="6"/>
      <c r="C29" s="18"/>
      <c r="D29" s="18"/>
      <c r="E29" s="18"/>
      <c r="F29" s="18"/>
      <c r="G29" s="17"/>
      <c r="H29" s="18"/>
      <c r="I29" s="18"/>
      <c r="J29" s="18"/>
      <c r="K29" s="18"/>
      <c r="L29" s="17"/>
      <c r="M29" s="18"/>
      <c r="N29" s="18"/>
      <c r="O29" s="18"/>
      <c r="P29" s="18"/>
      <c r="Q29" s="7"/>
      <c r="T29" s="20"/>
      <c r="U29" s="20"/>
    </row>
    <row r="30" spans="2:21">
      <c r="B30" s="6"/>
      <c r="C30" s="89" t="s">
        <v>32</v>
      </c>
      <c r="D30" s="89"/>
      <c r="E30" s="89"/>
      <c r="F30" s="89"/>
      <c r="G30" s="89"/>
      <c r="H30" s="89"/>
      <c r="I30" s="89"/>
      <c r="J30" s="89"/>
      <c r="K30" s="89"/>
      <c r="L30" s="89"/>
      <c r="M30" s="89"/>
      <c r="N30" s="89"/>
      <c r="O30" s="89"/>
      <c r="P30" s="89"/>
      <c r="Q30" s="7"/>
    </row>
    <row r="31" spans="2:21" ht="4.5" customHeight="1">
      <c r="B31" s="6"/>
      <c r="C31" s="19"/>
      <c r="D31" s="19"/>
      <c r="E31" s="19"/>
      <c r="F31" s="19"/>
      <c r="G31" s="19"/>
      <c r="H31" s="19"/>
      <c r="I31" s="19"/>
      <c r="J31" s="19"/>
      <c r="K31" s="19"/>
      <c r="L31" s="19"/>
      <c r="M31" s="19"/>
      <c r="N31" s="19"/>
      <c r="O31" s="19"/>
      <c r="P31" s="19"/>
      <c r="Q31" s="7"/>
    </row>
    <row r="32" spans="2:21" ht="14.5" customHeight="1">
      <c r="B32" s="6"/>
      <c r="C32" s="19"/>
      <c r="D32" s="19"/>
      <c r="E32" s="19"/>
      <c r="F32" s="19"/>
      <c r="G32" s="19"/>
      <c r="H32" s="90">
        <f>SUM(C16,C28,C21)</f>
        <v>283466.68610941066</v>
      </c>
      <c r="I32" s="91"/>
      <c r="J32" s="91"/>
      <c r="K32" s="92"/>
      <c r="L32" s="19"/>
      <c r="M32" s="19"/>
      <c r="N32" s="19"/>
      <c r="O32" s="19"/>
      <c r="P32" s="19"/>
      <c r="Q32" s="7"/>
    </row>
    <row r="33" spans="2:24" ht="8.15" customHeight="1">
      <c r="B33" s="8"/>
      <c r="C33" s="10"/>
      <c r="D33" s="10"/>
      <c r="E33" s="10"/>
      <c r="F33" s="10"/>
      <c r="G33" s="10"/>
      <c r="H33" s="10"/>
      <c r="I33" s="10"/>
      <c r="J33" s="10"/>
      <c r="K33" s="10"/>
      <c r="L33" s="10"/>
      <c r="M33" s="10"/>
      <c r="N33" s="10"/>
      <c r="O33" s="10"/>
      <c r="P33" s="10"/>
      <c r="Q33" s="11"/>
    </row>
    <row r="34" spans="2:24" ht="20.149999999999999" customHeight="1"/>
    <row r="35" spans="2:24" ht="14.5" customHeight="1">
      <c r="B35" s="72" t="s">
        <v>33</v>
      </c>
      <c r="C35" s="72"/>
      <c r="D35" s="72"/>
      <c r="E35" s="72"/>
      <c r="F35" s="72"/>
      <c r="G35" s="72"/>
      <c r="H35" s="72"/>
      <c r="I35" s="72"/>
      <c r="J35" s="72"/>
      <c r="K35" s="72"/>
      <c r="L35" s="72"/>
      <c r="M35" s="72"/>
      <c r="N35" s="72"/>
      <c r="O35" s="72"/>
      <c r="P35" s="72"/>
      <c r="Q35" s="72"/>
      <c r="S35" s="97"/>
      <c r="T35" s="97"/>
      <c r="U35" s="97"/>
      <c r="V35" s="97"/>
      <c r="W35" s="97"/>
      <c r="X35" s="97"/>
    </row>
    <row r="36" spans="2:24" ht="4.5" customHeight="1">
      <c r="S36" s="97"/>
      <c r="T36" s="97"/>
      <c r="U36" s="97"/>
      <c r="V36" s="97"/>
      <c r="W36" s="97"/>
      <c r="X36" s="97"/>
    </row>
    <row r="37" spans="2:24" ht="14.5" customHeight="1">
      <c r="B37" s="103" t="s">
        <v>34</v>
      </c>
      <c r="C37" s="100"/>
      <c r="D37" s="100"/>
      <c r="E37" s="100"/>
      <c r="F37" s="100"/>
      <c r="G37" s="100"/>
      <c r="H37" s="100"/>
      <c r="I37" s="100"/>
      <c r="J37" s="100"/>
      <c r="K37" s="34">
        <v>10</v>
      </c>
      <c r="L37" s="100" t="s">
        <v>35</v>
      </c>
      <c r="M37" s="100"/>
      <c r="N37" s="100"/>
      <c r="O37" s="101">
        <f>C21-(C21*K37%)</f>
        <v>45000</v>
      </c>
      <c r="P37" s="102"/>
      <c r="Q37" s="27"/>
      <c r="S37" s="97"/>
      <c r="T37" s="97"/>
      <c r="U37" s="97"/>
      <c r="V37" s="97"/>
      <c r="W37" s="97"/>
      <c r="X37" s="97"/>
    </row>
    <row r="38" spans="2:24" ht="6" customHeight="1">
      <c r="B38" s="6"/>
      <c r="C38" s="2"/>
      <c r="D38" s="2"/>
      <c r="E38" s="2"/>
      <c r="F38" s="2"/>
      <c r="G38" s="2"/>
      <c r="H38" s="2"/>
      <c r="I38" s="2"/>
      <c r="J38" s="2"/>
      <c r="K38" s="2"/>
      <c r="L38" s="2"/>
      <c r="M38" s="2"/>
      <c r="N38" s="2"/>
      <c r="O38" s="2"/>
      <c r="P38" s="2"/>
      <c r="Q38" s="7"/>
      <c r="S38" s="97"/>
      <c r="T38" s="97"/>
      <c r="U38" s="97"/>
      <c r="V38" s="97"/>
      <c r="W38" s="97"/>
      <c r="X38" s="97"/>
    </row>
    <row r="39" spans="2:24" ht="12.65" customHeight="1">
      <c r="B39" s="6"/>
      <c r="C39" s="65" t="s">
        <v>8</v>
      </c>
      <c r="D39" s="65"/>
      <c r="E39" s="65"/>
      <c r="F39" s="65"/>
      <c r="G39" s="2"/>
      <c r="H39" s="65" t="s">
        <v>9</v>
      </c>
      <c r="I39" s="65"/>
      <c r="J39" s="65"/>
      <c r="K39" s="65"/>
      <c r="L39" s="2"/>
      <c r="M39" s="65" t="s">
        <v>10</v>
      </c>
      <c r="N39" s="65"/>
      <c r="O39" s="65"/>
      <c r="P39" s="65"/>
      <c r="Q39" s="7"/>
      <c r="S39" s="97"/>
      <c r="T39" s="97"/>
      <c r="U39" s="97"/>
      <c r="V39" s="97"/>
      <c r="W39" s="97"/>
      <c r="X39" s="97"/>
    </row>
    <row r="40" spans="2:24" ht="3" customHeight="1">
      <c r="B40" s="6"/>
      <c r="C40" s="2"/>
      <c r="D40" s="2"/>
      <c r="E40" s="2"/>
      <c r="F40" s="2"/>
      <c r="G40" s="2"/>
      <c r="H40" s="2"/>
      <c r="I40" s="2"/>
      <c r="J40" s="2"/>
      <c r="K40" s="2"/>
      <c r="L40" s="2"/>
      <c r="M40" s="2"/>
      <c r="N40" s="2"/>
      <c r="O40" s="2"/>
      <c r="P40" s="2"/>
      <c r="Q40" s="7"/>
      <c r="S40" s="97"/>
      <c r="T40" s="97"/>
      <c r="U40" s="97"/>
      <c r="V40" s="97"/>
      <c r="W40" s="97"/>
      <c r="X40" s="97"/>
    </row>
    <row r="41" spans="2:24" ht="14.5" customHeight="1">
      <c r="B41" s="6"/>
      <c r="C41" s="66">
        <f>H41*((H13*12)+H16)</f>
        <v>140140.02041488118</v>
      </c>
      <c r="D41" s="67"/>
      <c r="E41" s="67"/>
      <c r="F41" s="68"/>
      <c r="G41" s="2"/>
      <c r="H41" s="66">
        <f>PMT((M13/100)/12,((H13*12)+H16),-(C13-C16-O37))</f>
        <v>2335.6670069146862</v>
      </c>
      <c r="I41" s="67"/>
      <c r="J41" s="67"/>
      <c r="K41" s="68"/>
      <c r="L41" s="2"/>
      <c r="M41" s="66">
        <f>C41-K21</f>
        <v>40140.020414881175</v>
      </c>
      <c r="N41" s="67"/>
      <c r="O41" s="67"/>
      <c r="P41" s="68"/>
      <c r="Q41" s="7"/>
      <c r="S41" s="97"/>
      <c r="T41" s="97"/>
      <c r="U41" s="97"/>
      <c r="V41" s="97"/>
      <c r="W41" s="97"/>
      <c r="X41" s="97"/>
    </row>
    <row r="42" spans="2:24" ht="14.5" customHeight="1">
      <c r="B42" s="8"/>
      <c r="C42" s="10"/>
      <c r="D42" s="10"/>
      <c r="E42" s="10"/>
      <c r="F42" s="10"/>
      <c r="G42" s="10"/>
      <c r="H42" s="10"/>
      <c r="I42" s="10"/>
      <c r="J42" s="10"/>
      <c r="K42" s="10"/>
      <c r="L42" s="10"/>
      <c r="M42" s="10"/>
      <c r="N42" s="10"/>
      <c r="O42" s="10"/>
      <c r="P42" s="10"/>
      <c r="Q42" s="11"/>
      <c r="S42" s="97"/>
      <c r="T42" s="97"/>
      <c r="U42" s="97"/>
      <c r="V42" s="97"/>
      <c r="W42" s="97"/>
      <c r="X42" s="97"/>
    </row>
    <row r="43" spans="2:24" ht="5.5" customHeight="1"/>
    <row r="44" spans="2:24" ht="14.5" customHeight="1">
      <c r="B44" s="79" t="s">
        <v>36</v>
      </c>
      <c r="C44" s="79"/>
      <c r="D44" s="79"/>
      <c r="E44" s="79"/>
      <c r="F44" s="79"/>
      <c r="G44" s="79"/>
      <c r="H44" s="79"/>
      <c r="I44" s="79"/>
      <c r="J44" s="79"/>
      <c r="K44" s="79"/>
      <c r="L44" s="79"/>
      <c r="M44" s="79"/>
      <c r="N44" s="79"/>
      <c r="O44" s="79"/>
      <c r="P44" s="79"/>
      <c r="Q44" s="79"/>
    </row>
    <row r="45" spans="2:24" ht="3" customHeight="1"/>
    <row r="46" spans="2:24" ht="16" customHeight="1">
      <c r="B46" s="98" t="s">
        <v>37</v>
      </c>
      <c r="C46" s="99"/>
      <c r="D46" s="99"/>
      <c r="E46" s="99"/>
      <c r="F46" s="99"/>
      <c r="G46" s="99"/>
      <c r="H46" s="99"/>
      <c r="I46" s="99"/>
      <c r="J46" s="99"/>
      <c r="K46" s="35">
        <v>10</v>
      </c>
      <c r="L46" s="100" t="s">
        <v>38</v>
      </c>
      <c r="M46" s="100"/>
      <c r="N46" s="100"/>
      <c r="O46" s="101">
        <f>C16+(C16*K46%)</f>
        <v>110000</v>
      </c>
      <c r="P46" s="102"/>
      <c r="Q46" s="27"/>
    </row>
    <row r="47" spans="2:24" ht="7" customHeight="1">
      <c r="B47" s="6"/>
      <c r="C47" s="2"/>
      <c r="D47" s="2"/>
      <c r="E47" s="2"/>
      <c r="F47" s="2"/>
      <c r="G47" s="2"/>
      <c r="H47" s="2"/>
      <c r="I47" s="2"/>
      <c r="J47" s="2"/>
      <c r="K47" s="2"/>
      <c r="L47" s="2"/>
      <c r="M47" s="2"/>
      <c r="N47" s="2"/>
      <c r="O47" s="2"/>
      <c r="P47" s="2"/>
      <c r="Q47" s="7"/>
    </row>
    <row r="48" spans="2:24" ht="11.5" customHeight="1">
      <c r="B48" s="6"/>
      <c r="C48" s="65" t="s">
        <v>8</v>
      </c>
      <c r="D48" s="65"/>
      <c r="E48" s="65"/>
      <c r="F48" s="65"/>
      <c r="G48" s="2"/>
      <c r="H48" s="65" t="s">
        <v>9</v>
      </c>
      <c r="I48" s="65"/>
      <c r="J48" s="65"/>
      <c r="K48" s="65"/>
      <c r="L48" s="2"/>
      <c r="M48" s="65" t="s">
        <v>10</v>
      </c>
      <c r="N48" s="65"/>
      <c r="O48" s="65"/>
      <c r="P48" s="65"/>
      <c r="Q48" s="7"/>
    </row>
    <row r="49" spans="2:17" ht="7" customHeight="1">
      <c r="B49" s="6"/>
      <c r="C49" s="2"/>
      <c r="D49" s="2"/>
      <c r="E49" s="2"/>
      <c r="F49" s="2"/>
      <c r="G49" s="2"/>
      <c r="H49" s="2"/>
      <c r="I49" s="2"/>
      <c r="J49" s="2"/>
      <c r="K49" s="2"/>
      <c r="L49" s="2"/>
      <c r="M49" s="2"/>
      <c r="N49" s="2"/>
      <c r="O49" s="2"/>
      <c r="P49" s="2"/>
      <c r="Q49" s="7"/>
    </row>
    <row r="50" spans="2:17" ht="14.5" customHeight="1">
      <c r="B50" s="6"/>
      <c r="C50" s="66">
        <f>H50*((H13*12)+H16)</f>
        <v>120120.01749846958</v>
      </c>
      <c r="D50" s="67"/>
      <c r="E50" s="67"/>
      <c r="F50" s="68"/>
      <c r="G50" s="2"/>
      <c r="H50" s="66">
        <f>PMT((M13/100)/12,((H13*12)+H16),-(C13-C21-O46))</f>
        <v>2002.0002916411597</v>
      </c>
      <c r="I50" s="67"/>
      <c r="J50" s="67"/>
      <c r="K50" s="68"/>
      <c r="L50" s="2"/>
      <c r="M50" s="66">
        <f>C50-K21</f>
        <v>20120.017498469577</v>
      </c>
      <c r="N50" s="67"/>
      <c r="O50" s="67"/>
      <c r="P50" s="68"/>
      <c r="Q50" s="7"/>
    </row>
    <row r="51" spans="2:17" ht="13" customHeight="1">
      <c r="B51" s="8"/>
      <c r="C51" s="10"/>
      <c r="D51" s="10"/>
      <c r="E51" s="10"/>
      <c r="F51" s="10"/>
      <c r="G51" s="10"/>
      <c r="H51" s="10"/>
      <c r="I51" s="10"/>
      <c r="J51" s="10"/>
      <c r="K51" s="10"/>
      <c r="L51" s="10"/>
      <c r="M51" s="10"/>
      <c r="N51" s="10"/>
      <c r="O51" s="10"/>
      <c r="P51" s="10"/>
      <c r="Q51" s="11"/>
    </row>
    <row r="52" spans="2:17" ht="15" customHeight="1"/>
    <row r="53" spans="2:17">
      <c r="B53" s="72" t="s">
        <v>11</v>
      </c>
      <c r="C53" s="72"/>
      <c r="D53" s="72"/>
      <c r="E53" s="72"/>
      <c r="F53" s="72"/>
      <c r="G53" s="72"/>
      <c r="H53" s="72"/>
      <c r="I53" s="72"/>
      <c r="J53" s="72"/>
      <c r="K53" s="72"/>
      <c r="L53" s="72"/>
      <c r="M53" s="72"/>
      <c r="N53" s="72"/>
      <c r="O53" s="72"/>
      <c r="P53" s="72"/>
      <c r="Q53" s="72"/>
    </row>
    <row r="54" spans="2:17" ht="3.65" customHeight="1"/>
    <row r="55" spans="2:17">
      <c r="B55" s="31" t="s">
        <v>12</v>
      </c>
      <c r="C55" s="32"/>
      <c r="D55" s="33">
        <v>12</v>
      </c>
      <c r="E55" s="32" t="s">
        <v>13</v>
      </c>
      <c r="F55" s="26"/>
      <c r="G55" s="26"/>
      <c r="H55" s="26"/>
      <c r="I55" s="26"/>
      <c r="J55" s="26"/>
      <c r="K55" s="26"/>
      <c r="L55" s="26"/>
      <c r="M55" s="26"/>
      <c r="N55" s="26"/>
      <c r="O55" s="26"/>
      <c r="P55" s="26"/>
      <c r="Q55" s="27"/>
    </row>
    <row r="56" spans="2:17" ht="7" customHeight="1">
      <c r="B56" s="6"/>
      <c r="C56" s="2"/>
      <c r="D56" s="2"/>
      <c r="E56" s="2"/>
      <c r="F56" s="2"/>
      <c r="G56" s="2"/>
      <c r="H56" s="2"/>
      <c r="I56" s="2"/>
      <c r="J56" s="2"/>
      <c r="K56" s="2"/>
      <c r="L56" s="2"/>
      <c r="M56" s="2"/>
      <c r="N56" s="2"/>
      <c r="O56" s="2"/>
      <c r="P56" s="2"/>
      <c r="Q56" s="7"/>
    </row>
    <row r="57" spans="2:17">
      <c r="B57" s="6"/>
      <c r="C57" s="65" t="s">
        <v>22</v>
      </c>
      <c r="D57" s="65"/>
      <c r="E57" s="65"/>
      <c r="F57" s="65"/>
      <c r="G57" s="2"/>
      <c r="H57" s="65" t="s">
        <v>9</v>
      </c>
      <c r="I57" s="65"/>
      <c r="J57" s="65"/>
      <c r="K57" s="65"/>
      <c r="L57" s="2"/>
      <c r="M57" s="65" t="s">
        <v>23</v>
      </c>
      <c r="N57" s="65"/>
      <c r="O57" s="65"/>
      <c r="P57" s="65"/>
      <c r="Q57" s="7"/>
    </row>
    <row r="58" spans="2:17" ht="4" customHeight="1">
      <c r="B58" s="6"/>
      <c r="C58" s="2"/>
      <c r="D58" s="2"/>
      <c r="E58" s="2"/>
      <c r="F58" s="2"/>
      <c r="G58" s="2"/>
      <c r="H58" s="2"/>
      <c r="I58" s="2"/>
      <c r="J58" s="2"/>
      <c r="K58" s="2"/>
      <c r="L58" s="2"/>
      <c r="M58" s="2"/>
      <c r="N58" s="2"/>
      <c r="O58" s="2"/>
      <c r="P58" s="2"/>
      <c r="Q58" s="7"/>
    </row>
    <row r="59" spans="2:17">
      <c r="B59" s="6"/>
      <c r="C59" s="66">
        <f>H59*((H13*12)+(H16-D55))</f>
        <v>126402.41007325327</v>
      </c>
      <c r="D59" s="67"/>
      <c r="E59" s="67"/>
      <c r="F59" s="68"/>
      <c r="G59" s="2"/>
      <c r="H59" s="66">
        <f>PMT((M13/100)/12,((H13*12)+(H16-D55)),-K21)</f>
        <v>2633.3835431927764</v>
      </c>
      <c r="I59" s="67"/>
      <c r="J59" s="67"/>
      <c r="K59" s="68"/>
      <c r="L59" s="2"/>
      <c r="M59" s="66">
        <f>C59-K21</f>
        <v>26402.410073253268</v>
      </c>
      <c r="N59" s="67"/>
      <c r="O59" s="67"/>
      <c r="P59" s="68"/>
      <c r="Q59" s="7"/>
    </row>
    <row r="60" spans="2:17">
      <c r="B60" s="8"/>
      <c r="C60" s="10"/>
      <c r="D60" s="10"/>
      <c r="E60" s="10"/>
      <c r="F60" s="10"/>
      <c r="G60" s="10"/>
      <c r="H60" s="10"/>
      <c r="I60" s="10"/>
      <c r="J60" s="10"/>
      <c r="K60" s="10"/>
      <c r="L60" s="10"/>
      <c r="M60" s="10"/>
      <c r="N60" s="10"/>
      <c r="O60" s="10"/>
      <c r="P60" s="10"/>
      <c r="Q60" s="11"/>
    </row>
    <row r="61" spans="2:17" ht="6" customHeight="1"/>
    <row r="62" spans="2:17">
      <c r="B62" s="31" t="s">
        <v>14</v>
      </c>
      <c r="C62" s="32"/>
      <c r="D62" s="33">
        <v>12</v>
      </c>
      <c r="E62" s="32" t="s">
        <v>13</v>
      </c>
      <c r="F62" s="26"/>
      <c r="G62" s="26"/>
      <c r="H62" s="26"/>
      <c r="I62" s="26"/>
      <c r="J62" s="26"/>
      <c r="K62" s="26"/>
      <c r="L62" s="26"/>
      <c r="M62" s="26"/>
      <c r="N62" s="26"/>
      <c r="O62" s="26"/>
      <c r="P62" s="26"/>
      <c r="Q62" s="27"/>
    </row>
    <row r="63" spans="2:17" ht="7.5" customHeight="1">
      <c r="B63" s="6"/>
      <c r="C63" s="2"/>
      <c r="D63" s="2"/>
      <c r="E63" s="2"/>
      <c r="F63" s="2"/>
      <c r="G63" s="2"/>
      <c r="H63" s="2"/>
      <c r="I63" s="2"/>
      <c r="J63" s="2"/>
      <c r="K63" s="2"/>
      <c r="L63" s="2"/>
      <c r="M63" s="2"/>
      <c r="N63" s="2"/>
      <c r="O63" s="2"/>
      <c r="P63" s="2"/>
      <c r="Q63" s="7"/>
    </row>
    <row r="64" spans="2:17">
      <c r="B64" s="6"/>
      <c r="C64" s="65" t="s">
        <v>22</v>
      </c>
      <c r="D64" s="65"/>
      <c r="E64" s="65"/>
      <c r="F64" s="65"/>
      <c r="G64" s="2"/>
      <c r="H64" s="65" t="s">
        <v>9</v>
      </c>
      <c r="I64" s="65"/>
      <c r="J64" s="65"/>
      <c r="K64" s="65"/>
      <c r="L64" s="2"/>
      <c r="M64" s="65" t="s">
        <v>23</v>
      </c>
      <c r="N64" s="65"/>
      <c r="O64" s="65"/>
      <c r="P64" s="65"/>
      <c r="Q64" s="7"/>
    </row>
    <row r="65" spans="2:17" ht="4.5" customHeight="1">
      <c r="B65" s="6"/>
      <c r="C65" s="2"/>
      <c r="D65" s="2"/>
      <c r="E65" s="2"/>
      <c r="F65" s="2"/>
      <c r="G65" s="2"/>
      <c r="H65" s="2"/>
      <c r="I65" s="2"/>
      <c r="J65" s="2"/>
      <c r="K65" s="2"/>
      <c r="L65" s="2"/>
      <c r="M65" s="2"/>
      <c r="N65" s="2"/>
      <c r="O65" s="2"/>
      <c r="P65" s="2"/>
      <c r="Q65" s="7"/>
    </row>
    <row r="66" spans="2:17">
      <c r="B66" s="6"/>
      <c r="C66" s="66">
        <f>H66*((H13*12)+(H16+D55))</f>
        <v>140761.38601943309</v>
      </c>
      <c r="D66" s="67"/>
      <c r="E66" s="67"/>
      <c r="F66" s="68"/>
      <c r="G66" s="2"/>
      <c r="H66" s="66">
        <f>PMT((M13/100)/12,((H13*12)+(H16+D62)),-K21)</f>
        <v>1955.0192502699042</v>
      </c>
      <c r="I66" s="67"/>
      <c r="J66" s="67"/>
      <c r="K66" s="68"/>
      <c r="L66" s="2"/>
      <c r="M66" s="66">
        <f>C66-K21</f>
        <v>40761.386019433092</v>
      </c>
      <c r="N66" s="67"/>
      <c r="O66" s="67"/>
      <c r="P66" s="68"/>
      <c r="Q66" s="7"/>
    </row>
    <row r="67" spans="2:17">
      <c r="B67" s="8"/>
      <c r="C67" s="10"/>
      <c r="D67" s="10"/>
      <c r="E67" s="10"/>
      <c r="F67" s="10"/>
      <c r="G67" s="10"/>
      <c r="H67" s="10"/>
      <c r="I67" s="10"/>
      <c r="J67" s="10"/>
      <c r="K67" s="10"/>
      <c r="L67" s="10"/>
      <c r="M67" s="10"/>
      <c r="N67" s="10"/>
      <c r="O67" s="10"/>
      <c r="P67" s="10"/>
      <c r="Q67" s="11"/>
    </row>
    <row r="68" spans="2:17" ht="12.65" customHeight="1"/>
    <row r="69" spans="2:17">
      <c r="B69" s="56" t="s">
        <v>0</v>
      </c>
      <c r="C69" s="57"/>
      <c r="D69" s="57"/>
      <c r="E69" s="57"/>
      <c r="F69" s="57"/>
      <c r="G69" s="57"/>
      <c r="H69" s="57"/>
      <c r="I69" s="57"/>
      <c r="J69" s="57"/>
      <c r="K69" s="57"/>
      <c r="L69" s="57"/>
      <c r="M69" s="57"/>
      <c r="N69" s="57"/>
      <c r="O69" s="57"/>
      <c r="P69" s="57"/>
      <c r="Q69" s="58"/>
    </row>
    <row r="70" spans="2:17">
      <c r="B70" s="59"/>
      <c r="C70" s="60"/>
      <c r="D70" s="60"/>
      <c r="E70" s="60"/>
      <c r="F70" s="60"/>
      <c r="G70" s="60"/>
      <c r="H70" s="60"/>
      <c r="I70" s="60"/>
      <c r="J70" s="60"/>
      <c r="K70" s="60"/>
      <c r="L70" s="60"/>
      <c r="M70" s="60"/>
      <c r="N70" s="60"/>
      <c r="O70" s="60"/>
      <c r="P70" s="60"/>
      <c r="Q70" s="61"/>
    </row>
    <row r="71" spans="2:17">
      <c r="B71" s="59"/>
      <c r="C71" s="60"/>
      <c r="D71" s="60"/>
      <c r="E71" s="60"/>
      <c r="F71" s="60"/>
      <c r="G71" s="60"/>
      <c r="H71" s="60"/>
      <c r="I71" s="60"/>
      <c r="J71" s="60"/>
      <c r="K71" s="60"/>
      <c r="L71" s="60"/>
      <c r="M71" s="60"/>
      <c r="N71" s="60"/>
      <c r="O71" s="60"/>
      <c r="P71" s="60"/>
      <c r="Q71" s="61"/>
    </row>
    <row r="72" spans="2:17">
      <c r="B72" s="59"/>
      <c r="C72" s="60"/>
      <c r="D72" s="60"/>
      <c r="E72" s="60"/>
      <c r="F72" s="60"/>
      <c r="G72" s="60"/>
      <c r="H72" s="60"/>
      <c r="I72" s="60"/>
      <c r="J72" s="60"/>
      <c r="K72" s="60"/>
      <c r="L72" s="60"/>
      <c r="M72" s="60"/>
      <c r="N72" s="60"/>
      <c r="O72" s="60"/>
      <c r="P72" s="60"/>
      <c r="Q72" s="61"/>
    </row>
    <row r="73" spans="2:17">
      <c r="B73" s="62"/>
      <c r="C73" s="63"/>
      <c r="D73" s="63"/>
      <c r="E73" s="63"/>
      <c r="F73" s="63"/>
      <c r="G73" s="63"/>
      <c r="H73" s="63"/>
      <c r="I73" s="63"/>
      <c r="J73" s="63"/>
      <c r="K73" s="63"/>
      <c r="L73" s="63"/>
      <c r="M73" s="63"/>
      <c r="N73" s="63"/>
      <c r="O73" s="63"/>
      <c r="P73" s="63"/>
      <c r="Q73" s="64"/>
    </row>
    <row r="74" spans="2:17">
      <c r="C74" s="36"/>
    </row>
  </sheetData>
  <mergeCells count="60">
    <mergeCell ref="S35:X42"/>
    <mergeCell ref="C13:F13"/>
    <mergeCell ref="H13:K13"/>
    <mergeCell ref="M13:P13"/>
    <mergeCell ref="B46:J46"/>
    <mergeCell ref="L46:N46"/>
    <mergeCell ref="O46:P46"/>
    <mergeCell ref="B37:J37"/>
    <mergeCell ref="L37:N37"/>
    <mergeCell ref="O37:P37"/>
    <mergeCell ref="C19:H19"/>
    <mergeCell ref="K19:P19"/>
    <mergeCell ref="C21:H21"/>
    <mergeCell ref="K21:P21"/>
    <mergeCell ref="C39:F39"/>
    <mergeCell ref="H39:K39"/>
    <mergeCell ref="B2:Q6"/>
    <mergeCell ref="B8:Q8"/>
    <mergeCell ref="C11:F11"/>
    <mergeCell ref="H11:K11"/>
    <mergeCell ref="M11:P11"/>
    <mergeCell ref="M57:P57"/>
    <mergeCell ref="C59:F59"/>
    <mergeCell ref="H59:K59"/>
    <mergeCell ref="M59:P59"/>
    <mergeCell ref="H15:K15"/>
    <mergeCell ref="H16:K16"/>
    <mergeCell ref="C26:F26"/>
    <mergeCell ref="H26:K26"/>
    <mergeCell ref="M26:P26"/>
    <mergeCell ref="C28:F28"/>
    <mergeCell ref="H28:K28"/>
    <mergeCell ref="M28:P28"/>
    <mergeCell ref="C50:F50"/>
    <mergeCell ref="H50:K50"/>
    <mergeCell ref="M50:P50"/>
    <mergeCell ref="B44:Q44"/>
    <mergeCell ref="B69:Q73"/>
    <mergeCell ref="B18:Q18"/>
    <mergeCell ref="C15:F15"/>
    <mergeCell ref="C16:F16"/>
    <mergeCell ref="C64:F64"/>
    <mergeCell ref="H64:K64"/>
    <mergeCell ref="M64:P64"/>
    <mergeCell ref="C66:F66"/>
    <mergeCell ref="H66:K66"/>
    <mergeCell ref="M66:P66"/>
    <mergeCell ref="B53:Q53"/>
    <mergeCell ref="C57:F57"/>
    <mergeCell ref="H57:K57"/>
    <mergeCell ref="C48:F48"/>
    <mergeCell ref="H48:K48"/>
    <mergeCell ref="M48:P48"/>
    <mergeCell ref="C41:F41"/>
    <mergeCell ref="H41:K41"/>
    <mergeCell ref="M41:P41"/>
    <mergeCell ref="B35:Q35"/>
    <mergeCell ref="C30:P30"/>
    <mergeCell ref="H32:K32"/>
    <mergeCell ref="M39:P3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25169-ACE4-4D89-977A-1CA225D68310}">
  <dimension ref="A1:L80"/>
  <sheetViews>
    <sheetView showGridLines="0" zoomScale="55" zoomScaleNormal="55" workbookViewId="0">
      <selection activeCell="L3" sqref="L3"/>
    </sheetView>
  </sheetViews>
  <sheetFormatPr defaultRowHeight="14.5"/>
  <cols>
    <col min="1" max="1" width="59.81640625" customWidth="1"/>
  </cols>
  <sheetData>
    <row r="1" spans="1:12">
      <c r="A1" s="109" t="s">
        <v>39</v>
      </c>
      <c r="B1" s="109"/>
      <c r="C1" s="109"/>
      <c r="D1" s="109"/>
      <c r="E1" s="109"/>
      <c r="F1" s="109"/>
      <c r="G1" s="109"/>
      <c r="H1" s="109"/>
      <c r="I1" s="109"/>
      <c r="J1" s="109"/>
      <c r="K1" s="109"/>
    </row>
    <row r="2" spans="1:12" ht="7.5" customHeight="1">
      <c r="A2" s="114"/>
      <c r="B2" s="114"/>
      <c r="C2" s="114"/>
      <c r="D2" s="114"/>
      <c r="E2" s="114"/>
      <c r="F2" s="114"/>
      <c r="G2" s="114"/>
      <c r="H2" s="114"/>
      <c r="I2" s="114"/>
      <c r="J2" s="114"/>
      <c r="K2" s="114"/>
    </row>
    <row r="3" spans="1:12" ht="58" customHeight="1">
      <c r="A3" s="110" t="s">
        <v>40</v>
      </c>
      <c r="B3" s="110"/>
      <c r="C3" s="110"/>
      <c r="D3" s="110"/>
      <c r="E3" s="110"/>
      <c r="F3" s="110"/>
      <c r="G3" s="110"/>
      <c r="H3" s="110"/>
      <c r="I3" s="110"/>
      <c r="J3" s="110"/>
      <c r="K3" s="110"/>
      <c r="L3" s="54"/>
    </row>
    <row r="4" spans="1:12" ht="15" customHeight="1">
      <c r="A4" s="111" t="s">
        <v>41</v>
      </c>
      <c r="B4" s="111"/>
      <c r="C4" s="111"/>
      <c r="D4" s="111"/>
      <c r="E4" s="111"/>
      <c r="F4" s="111"/>
      <c r="G4" s="111"/>
      <c r="H4" s="111"/>
      <c r="I4" s="111"/>
      <c r="J4" s="111"/>
      <c r="K4" s="111"/>
    </row>
    <row r="5" spans="1:12" ht="33.65" customHeight="1">
      <c r="A5" s="112" t="s">
        <v>67</v>
      </c>
      <c r="B5" s="113"/>
      <c r="C5" s="113"/>
      <c r="D5" s="113"/>
      <c r="E5" s="113"/>
      <c r="F5" s="113"/>
      <c r="G5" s="113"/>
      <c r="H5" s="113"/>
      <c r="I5" s="113"/>
      <c r="J5" s="113"/>
      <c r="K5" s="113"/>
    </row>
    <row r="6" spans="1:12" ht="14.5" customHeight="1">
      <c r="A6" s="108" t="s">
        <v>42</v>
      </c>
      <c r="B6" s="108"/>
      <c r="C6" s="108"/>
      <c r="D6" s="108"/>
      <c r="E6" s="108"/>
      <c r="F6" s="108"/>
      <c r="G6" s="108"/>
      <c r="H6" s="108"/>
      <c r="I6" s="108"/>
      <c r="J6" s="108"/>
      <c r="K6" s="108"/>
    </row>
    <row r="7" spans="1:12">
      <c r="A7" s="108"/>
      <c r="B7" s="108"/>
      <c r="C7" s="108"/>
      <c r="D7" s="108"/>
      <c r="E7" s="108"/>
      <c r="F7" s="108"/>
      <c r="G7" s="108"/>
      <c r="H7" s="108"/>
      <c r="I7" s="108"/>
      <c r="J7" s="108"/>
      <c r="K7" s="108"/>
    </row>
    <row r="8" spans="1:12">
      <c r="A8" s="108"/>
      <c r="B8" s="108"/>
      <c r="C8" s="108"/>
      <c r="D8" s="108"/>
      <c r="E8" s="108"/>
      <c r="F8" s="108"/>
      <c r="G8" s="108"/>
      <c r="H8" s="108"/>
      <c r="I8" s="108"/>
      <c r="J8" s="108"/>
      <c r="K8" s="108"/>
    </row>
    <row r="9" spans="1:12" ht="32.5" customHeight="1">
      <c r="A9" s="113" t="s">
        <v>66</v>
      </c>
      <c r="B9" s="113"/>
      <c r="C9" s="113"/>
      <c r="D9" s="113"/>
      <c r="E9" s="113"/>
      <c r="F9" s="113"/>
      <c r="G9" s="113"/>
      <c r="H9" s="113"/>
      <c r="I9" s="113"/>
      <c r="J9" s="113"/>
      <c r="K9" s="113"/>
    </row>
    <row r="10" spans="1:12" ht="14.5" customHeight="1">
      <c r="A10" s="108" t="s">
        <v>43</v>
      </c>
      <c r="B10" s="108"/>
      <c r="C10" s="108"/>
      <c r="D10" s="108"/>
      <c r="E10" s="108"/>
      <c r="F10" s="108"/>
      <c r="G10" s="108"/>
      <c r="H10" s="108"/>
      <c r="I10" s="108"/>
      <c r="J10" s="108"/>
      <c r="K10" s="108"/>
    </row>
    <row r="11" spans="1:12">
      <c r="A11" s="108"/>
      <c r="B11" s="108"/>
      <c r="C11" s="108"/>
      <c r="D11" s="108"/>
      <c r="E11" s="108"/>
      <c r="F11" s="108"/>
      <c r="G11" s="108"/>
      <c r="H11" s="108"/>
      <c r="I11" s="108"/>
      <c r="J11" s="108"/>
      <c r="K11" s="108"/>
    </row>
    <row r="12" spans="1:12">
      <c r="A12" s="108"/>
      <c r="B12" s="108"/>
      <c r="C12" s="108"/>
      <c r="D12" s="108"/>
      <c r="E12" s="108"/>
      <c r="F12" s="108"/>
      <c r="G12" s="108"/>
      <c r="H12" s="108"/>
      <c r="I12" s="108"/>
      <c r="J12" s="108"/>
      <c r="K12" s="108"/>
    </row>
    <row r="13" spans="1:12" ht="33.65" customHeight="1">
      <c r="A13" s="112" t="s">
        <v>44</v>
      </c>
      <c r="B13" s="112"/>
      <c r="C13" s="112"/>
      <c r="D13" s="112"/>
      <c r="E13" s="112"/>
      <c r="F13" s="112"/>
      <c r="G13" s="112"/>
      <c r="H13" s="112"/>
      <c r="I13" s="112"/>
      <c r="J13" s="112"/>
      <c r="K13" s="112"/>
    </row>
    <row r="14" spans="1:12" ht="14.5" customHeight="1">
      <c r="A14" s="108" t="s">
        <v>65</v>
      </c>
      <c r="B14" s="108"/>
      <c r="C14" s="108"/>
      <c r="D14" s="108"/>
      <c r="E14" s="108"/>
      <c r="F14" s="108"/>
      <c r="G14" s="108"/>
      <c r="H14" s="108"/>
      <c r="I14" s="108"/>
      <c r="J14" s="108"/>
      <c r="K14" s="108"/>
    </row>
    <row r="15" spans="1:12">
      <c r="A15" s="108"/>
      <c r="B15" s="108"/>
      <c r="C15" s="108"/>
      <c r="D15" s="108"/>
      <c r="E15" s="108"/>
      <c r="F15" s="108"/>
      <c r="G15" s="108"/>
      <c r="H15" s="108"/>
      <c r="I15" s="108"/>
      <c r="J15" s="108"/>
      <c r="K15" s="108"/>
    </row>
    <row r="16" spans="1:12">
      <c r="A16" s="108"/>
      <c r="B16" s="108"/>
      <c r="C16" s="108"/>
      <c r="D16" s="108"/>
      <c r="E16" s="108"/>
      <c r="F16" s="108"/>
      <c r="G16" s="108"/>
      <c r="H16" s="108"/>
      <c r="I16" s="108"/>
      <c r="J16" s="108"/>
      <c r="K16" s="108"/>
    </row>
    <row r="17" spans="1:11" ht="14.5" customHeight="1">
      <c r="A17" s="108"/>
      <c r="B17" s="108"/>
      <c r="C17" s="108"/>
      <c r="D17" s="108"/>
      <c r="E17" s="108"/>
      <c r="F17" s="108"/>
      <c r="G17" s="108"/>
      <c r="H17" s="108"/>
      <c r="I17" s="108"/>
      <c r="J17" s="108"/>
      <c r="K17" s="108"/>
    </row>
    <row r="18" spans="1:11">
      <c r="A18" s="108"/>
      <c r="B18" s="108"/>
      <c r="C18" s="108"/>
      <c r="D18" s="108"/>
      <c r="E18" s="108"/>
      <c r="F18" s="108"/>
      <c r="G18" s="108"/>
      <c r="H18" s="108"/>
      <c r="I18" s="108"/>
      <c r="J18" s="108"/>
      <c r="K18" s="108"/>
    </row>
    <row r="19" spans="1:11">
      <c r="A19" s="108"/>
      <c r="B19" s="108"/>
      <c r="C19" s="108"/>
      <c r="D19" s="108"/>
      <c r="E19" s="108"/>
      <c r="F19" s="108"/>
      <c r="G19" s="108"/>
      <c r="H19" s="108"/>
      <c r="I19" s="108"/>
      <c r="J19" s="108"/>
      <c r="K19" s="108"/>
    </row>
    <row r="20" spans="1:11">
      <c r="A20" s="107"/>
      <c r="B20" s="107"/>
      <c r="C20" s="107"/>
      <c r="D20" s="107"/>
      <c r="E20" s="107"/>
      <c r="F20" s="107"/>
      <c r="G20" s="107"/>
      <c r="H20" s="107"/>
      <c r="I20" s="107"/>
      <c r="J20" s="107"/>
      <c r="K20" s="107"/>
    </row>
    <row r="21" spans="1:11">
      <c r="A21" s="107"/>
      <c r="B21" s="107"/>
      <c r="C21" s="107"/>
      <c r="D21" s="107"/>
      <c r="E21" s="107"/>
      <c r="F21" s="107"/>
      <c r="G21" s="107"/>
      <c r="H21" s="107"/>
      <c r="I21" s="107"/>
      <c r="J21" s="107"/>
      <c r="K21" s="107"/>
    </row>
    <row r="22" spans="1:11">
      <c r="A22" s="107"/>
      <c r="B22" s="107"/>
      <c r="C22" s="107"/>
      <c r="D22" s="107"/>
      <c r="E22" s="107"/>
      <c r="F22" s="107"/>
      <c r="G22" s="107"/>
      <c r="H22" s="107"/>
      <c r="I22" s="107"/>
      <c r="J22" s="107"/>
      <c r="K22" s="107"/>
    </row>
    <row r="23" spans="1:11">
      <c r="A23" s="107"/>
      <c r="B23" s="107"/>
      <c r="C23" s="107"/>
      <c r="D23" s="107"/>
      <c r="E23" s="107"/>
      <c r="F23" s="107"/>
      <c r="G23" s="107"/>
      <c r="H23" s="107"/>
      <c r="I23" s="107"/>
      <c r="J23" s="107"/>
      <c r="K23" s="107"/>
    </row>
    <row r="24" spans="1:11">
      <c r="A24" s="107"/>
      <c r="B24" s="107"/>
      <c r="C24" s="107"/>
      <c r="D24" s="107"/>
      <c r="E24" s="107"/>
      <c r="F24" s="107"/>
      <c r="G24" s="107"/>
      <c r="H24" s="107"/>
      <c r="I24" s="107"/>
      <c r="J24" s="107"/>
      <c r="K24" s="107"/>
    </row>
    <row r="25" spans="1:11">
      <c r="A25" s="107"/>
      <c r="B25" s="107"/>
      <c r="C25" s="107"/>
      <c r="D25" s="107"/>
      <c r="E25" s="107"/>
      <c r="F25" s="107"/>
      <c r="G25" s="107"/>
      <c r="H25" s="107"/>
      <c r="I25" s="107"/>
      <c r="J25" s="107"/>
      <c r="K25" s="107"/>
    </row>
    <row r="26" spans="1:11">
      <c r="A26" s="107"/>
      <c r="B26" s="107"/>
      <c r="C26" s="107"/>
      <c r="D26" s="107"/>
      <c r="E26" s="107"/>
      <c r="F26" s="107"/>
      <c r="G26" s="107"/>
      <c r="H26" s="107"/>
      <c r="I26" s="107"/>
      <c r="J26" s="107"/>
      <c r="K26" s="107"/>
    </row>
    <row r="27" spans="1:11">
      <c r="A27" s="107"/>
      <c r="B27" s="107"/>
      <c r="C27" s="107"/>
      <c r="D27" s="107"/>
      <c r="E27" s="107"/>
      <c r="F27" s="107"/>
      <c r="G27" s="107"/>
      <c r="H27" s="107"/>
      <c r="I27" s="107"/>
      <c r="J27" s="107"/>
      <c r="K27" s="107"/>
    </row>
    <row r="28" spans="1:11">
      <c r="A28" s="107"/>
      <c r="B28" s="107"/>
      <c r="C28" s="107"/>
      <c r="D28" s="107"/>
      <c r="E28" s="107"/>
      <c r="F28" s="107"/>
      <c r="G28" s="107"/>
      <c r="H28" s="107"/>
      <c r="I28" s="107"/>
      <c r="J28" s="107"/>
      <c r="K28" s="107"/>
    </row>
    <row r="29" spans="1:11">
      <c r="A29" s="107"/>
      <c r="B29" s="107"/>
      <c r="C29" s="107"/>
      <c r="D29" s="107"/>
      <c r="E29" s="107"/>
      <c r="F29" s="107"/>
      <c r="G29" s="107"/>
      <c r="H29" s="107"/>
      <c r="I29" s="107"/>
      <c r="J29" s="107"/>
      <c r="K29" s="107"/>
    </row>
    <row r="30" spans="1:11">
      <c r="A30" s="107"/>
      <c r="B30" s="107"/>
      <c r="C30" s="107"/>
      <c r="D30" s="107"/>
      <c r="E30" s="107"/>
      <c r="F30" s="107"/>
      <c r="G30" s="107"/>
      <c r="H30" s="107"/>
      <c r="I30" s="107"/>
      <c r="J30" s="107"/>
      <c r="K30" s="107"/>
    </row>
    <row r="31" spans="1:11">
      <c r="A31" s="107"/>
      <c r="B31" s="107"/>
      <c r="C31" s="107"/>
      <c r="D31" s="107"/>
      <c r="E31" s="107"/>
      <c r="F31" s="107"/>
      <c r="G31" s="107"/>
      <c r="H31" s="107"/>
      <c r="I31" s="107"/>
      <c r="J31" s="107"/>
      <c r="K31" s="107"/>
    </row>
    <row r="32" spans="1:11">
      <c r="A32" s="107"/>
      <c r="B32" s="107"/>
      <c r="C32" s="107"/>
      <c r="D32" s="107"/>
      <c r="E32" s="107"/>
      <c r="F32" s="107"/>
      <c r="G32" s="107"/>
      <c r="H32" s="107"/>
      <c r="I32" s="107"/>
      <c r="J32" s="107"/>
      <c r="K32" s="107"/>
    </row>
    <row r="33" spans="1:11">
      <c r="A33" s="107"/>
      <c r="B33" s="107"/>
      <c r="C33" s="107"/>
      <c r="D33" s="107"/>
      <c r="E33" s="107"/>
      <c r="F33" s="107"/>
      <c r="G33" s="107"/>
      <c r="H33" s="107"/>
      <c r="I33" s="107"/>
      <c r="J33" s="107"/>
      <c r="K33" s="107"/>
    </row>
    <row r="34" spans="1:11">
      <c r="A34" s="107"/>
      <c r="B34" s="107"/>
      <c r="C34" s="107"/>
      <c r="D34" s="107"/>
      <c r="E34" s="107"/>
      <c r="F34" s="107"/>
      <c r="G34" s="107"/>
      <c r="H34" s="107"/>
      <c r="I34" s="107"/>
      <c r="J34" s="107"/>
      <c r="K34" s="107"/>
    </row>
    <row r="35" spans="1:11">
      <c r="A35" s="107"/>
      <c r="B35" s="107"/>
      <c r="C35" s="107"/>
      <c r="D35" s="107"/>
      <c r="E35" s="107"/>
      <c r="F35" s="107"/>
      <c r="G35" s="107"/>
      <c r="H35" s="107"/>
      <c r="I35" s="107"/>
      <c r="J35" s="107"/>
      <c r="K35" s="107"/>
    </row>
    <row r="36" spans="1:11">
      <c r="A36" s="107"/>
      <c r="B36" s="107"/>
      <c r="C36" s="107"/>
      <c r="D36" s="107"/>
      <c r="E36" s="107"/>
      <c r="F36" s="107"/>
      <c r="G36" s="107"/>
      <c r="H36" s="107"/>
      <c r="I36" s="107"/>
      <c r="J36" s="107"/>
      <c r="K36" s="107"/>
    </row>
    <row r="37" spans="1:11">
      <c r="A37" s="107"/>
      <c r="B37" s="107"/>
      <c r="C37" s="107"/>
      <c r="D37" s="107"/>
      <c r="E37" s="107"/>
      <c r="F37" s="107"/>
      <c r="G37" s="107"/>
      <c r="H37" s="107"/>
      <c r="I37" s="107"/>
      <c r="J37" s="107"/>
      <c r="K37" s="107"/>
    </row>
    <row r="38" spans="1:11">
      <c r="A38" s="107"/>
      <c r="B38" s="107"/>
      <c r="C38" s="107"/>
      <c r="D38" s="107"/>
      <c r="E38" s="107"/>
      <c r="F38" s="107"/>
      <c r="G38" s="107"/>
      <c r="H38" s="107"/>
      <c r="I38" s="107"/>
      <c r="J38" s="107"/>
      <c r="K38" s="107"/>
    </row>
    <row r="39" spans="1:11">
      <c r="A39" s="107"/>
      <c r="B39" s="107"/>
      <c r="C39" s="107"/>
      <c r="D39" s="107"/>
      <c r="E39" s="107"/>
      <c r="F39" s="107"/>
      <c r="G39" s="107"/>
      <c r="H39" s="107"/>
      <c r="I39" s="107"/>
      <c r="J39" s="107"/>
      <c r="K39" s="107"/>
    </row>
    <row r="40" spans="1:11">
      <c r="A40" s="107"/>
      <c r="B40" s="107"/>
      <c r="C40" s="107"/>
      <c r="D40" s="107"/>
      <c r="E40" s="107"/>
      <c r="F40" s="107"/>
      <c r="G40" s="107"/>
      <c r="H40" s="107"/>
      <c r="I40" s="107"/>
      <c r="J40" s="107"/>
      <c r="K40" s="107"/>
    </row>
    <row r="41" spans="1:11">
      <c r="A41" s="107"/>
      <c r="B41" s="107"/>
      <c r="C41" s="107"/>
      <c r="D41" s="107"/>
      <c r="E41" s="107"/>
      <c r="F41" s="107"/>
      <c r="G41" s="107"/>
      <c r="H41" s="107"/>
      <c r="I41" s="107"/>
      <c r="J41" s="107"/>
      <c r="K41" s="107"/>
    </row>
    <row r="42" spans="1:11">
      <c r="A42" s="107"/>
      <c r="B42" s="107"/>
      <c r="C42" s="107"/>
      <c r="D42" s="107"/>
      <c r="E42" s="107"/>
      <c r="F42" s="107"/>
      <c r="G42" s="107"/>
      <c r="H42" s="107"/>
      <c r="I42" s="107"/>
      <c r="J42" s="107"/>
      <c r="K42" s="107"/>
    </row>
    <row r="43" spans="1:11">
      <c r="A43" s="107"/>
      <c r="B43" s="107"/>
      <c r="C43" s="107"/>
      <c r="D43" s="107"/>
      <c r="E43" s="107"/>
      <c r="F43" s="107"/>
      <c r="G43" s="107"/>
      <c r="H43" s="107"/>
      <c r="I43" s="107"/>
      <c r="J43" s="107"/>
      <c r="K43" s="107"/>
    </row>
    <row r="44" spans="1:11">
      <c r="A44" s="107"/>
      <c r="B44" s="107"/>
      <c r="C44" s="107"/>
      <c r="D44" s="107"/>
      <c r="E44" s="107"/>
      <c r="F44" s="107"/>
      <c r="G44" s="107"/>
      <c r="H44" s="107"/>
      <c r="I44" s="107"/>
      <c r="J44" s="107"/>
      <c r="K44" s="107"/>
    </row>
    <row r="45" spans="1:11">
      <c r="A45" s="107"/>
      <c r="B45" s="107"/>
      <c r="C45" s="107"/>
      <c r="D45" s="107"/>
      <c r="E45" s="107"/>
      <c r="F45" s="107"/>
      <c r="G45" s="107"/>
      <c r="H45" s="107"/>
      <c r="I45" s="107"/>
      <c r="J45" s="107"/>
      <c r="K45" s="107"/>
    </row>
    <row r="46" spans="1:11">
      <c r="A46" s="107"/>
      <c r="B46" s="107"/>
      <c r="C46" s="107"/>
      <c r="D46" s="107"/>
      <c r="E46" s="107"/>
      <c r="F46" s="107"/>
      <c r="G46" s="107"/>
      <c r="H46" s="107"/>
      <c r="I46" s="107"/>
      <c r="J46" s="107"/>
      <c r="K46" s="107"/>
    </row>
    <row r="47" spans="1:11">
      <c r="A47" s="107"/>
      <c r="B47" s="107"/>
      <c r="C47" s="107"/>
      <c r="D47" s="107"/>
      <c r="E47" s="107"/>
      <c r="F47" s="107"/>
      <c r="G47" s="107"/>
      <c r="H47" s="107"/>
      <c r="I47" s="107"/>
      <c r="J47" s="107"/>
      <c r="K47" s="107"/>
    </row>
    <row r="48" spans="1:11">
      <c r="A48" s="107"/>
      <c r="B48" s="107"/>
      <c r="C48" s="107"/>
      <c r="D48" s="107"/>
      <c r="E48" s="107"/>
      <c r="F48" s="107"/>
      <c r="G48" s="107"/>
      <c r="H48" s="107"/>
      <c r="I48" s="107"/>
      <c r="J48" s="107"/>
      <c r="K48" s="107"/>
    </row>
    <row r="49" spans="1:11">
      <c r="A49" s="107"/>
      <c r="B49" s="107"/>
      <c r="C49" s="107"/>
      <c r="D49" s="107"/>
      <c r="E49" s="107"/>
      <c r="F49" s="107"/>
      <c r="G49" s="107"/>
      <c r="H49" s="107"/>
      <c r="I49" s="107"/>
      <c r="J49" s="107"/>
      <c r="K49" s="107"/>
    </row>
    <row r="50" spans="1:11">
      <c r="A50" s="107"/>
      <c r="B50" s="107"/>
      <c r="C50" s="107"/>
      <c r="D50" s="107"/>
      <c r="E50" s="107"/>
      <c r="F50" s="107"/>
      <c r="G50" s="107"/>
      <c r="H50" s="107"/>
      <c r="I50" s="107"/>
      <c r="J50" s="107"/>
      <c r="K50" s="107"/>
    </row>
    <row r="51" spans="1:11">
      <c r="A51" s="107"/>
      <c r="B51" s="107"/>
      <c r="C51" s="107"/>
      <c r="D51" s="107"/>
      <c r="E51" s="107"/>
      <c r="F51" s="107"/>
      <c r="G51" s="107"/>
      <c r="H51" s="107"/>
      <c r="I51" s="107"/>
      <c r="J51" s="107"/>
      <c r="K51" s="107"/>
    </row>
    <row r="52" spans="1:11">
      <c r="A52" s="107"/>
      <c r="B52" s="107"/>
      <c r="C52" s="107"/>
      <c r="D52" s="107"/>
      <c r="E52" s="107"/>
      <c r="F52" s="107"/>
      <c r="G52" s="107"/>
      <c r="H52" s="107"/>
      <c r="I52" s="107"/>
      <c r="J52" s="107"/>
      <c r="K52" s="107"/>
    </row>
    <row r="53" spans="1:11">
      <c r="A53" s="107"/>
      <c r="B53" s="107"/>
      <c r="C53" s="107"/>
      <c r="D53" s="107"/>
      <c r="E53" s="107"/>
      <c r="F53" s="107"/>
      <c r="G53" s="107"/>
      <c r="H53" s="107"/>
      <c r="I53" s="107"/>
      <c r="J53" s="107"/>
      <c r="K53" s="107"/>
    </row>
    <row r="54" spans="1:11">
      <c r="A54" s="107"/>
      <c r="B54" s="107"/>
      <c r="C54" s="107"/>
      <c r="D54" s="107"/>
      <c r="E54" s="107"/>
      <c r="F54" s="107"/>
      <c r="G54" s="107"/>
      <c r="H54" s="107"/>
      <c r="I54" s="107"/>
      <c r="J54" s="107"/>
      <c r="K54" s="107"/>
    </row>
    <row r="55" spans="1:11">
      <c r="A55" s="107"/>
      <c r="B55" s="107"/>
      <c r="C55" s="107"/>
      <c r="D55" s="107"/>
      <c r="E55" s="107"/>
      <c r="F55" s="107"/>
      <c r="G55" s="107"/>
      <c r="H55" s="107"/>
      <c r="I55" s="107"/>
      <c r="J55" s="107"/>
      <c r="K55" s="107"/>
    </row>
    <row r="56" spans="1:11">
      <c r="A56" s="107"/>
      <c r="B56" s="107"/>
      <c r="C56" s="107"/>
      <c r="D56" s="107"/>
      <c r="E56" s="107"/>
      <c r="F56" s="107"/>
      <c r="G56" s="107"/>
      <c r="H56" s="107"/>
      <c r="I56" s="107"/>
      <c r="J56" s="107"/>
      <c r="K56" s="107"/>
    </row>
    <row r="57" spans="1:11">
      <c r="A57" s="107"/>
      <c r="B57" s="107"/>
      <c r="C57" s="107"/>
      <c r="D57" s="107"/>
      <c r="E57" s="107"/>
      <c r="F57" s="107"/>
      <c r="G57" s="107"/>
      <c r="H57" s="107"/>
      <c r="I57" s="107"/>
      <c r="J57" s="107"/>
      <c r="K57" s="107"/>
    </row>
    <row r="58" spans="1:11">
      <c r="A58" s="107"/>
      <c r="B58" s="107"/>
      <c r="C58" s="107"/>
      <c r="D58" s="107"/>
      <c r="E58" s="107"/>
      <c r="F58" s="107"/>
      <c r="G58" s="107"/>
      <c r="H58" s="107"/>
      <c r="I58" s="107"/>
      <c r="J58" s="107"/>
      <c r="K58" s="107"/>
    </row>
    <row r="59" spans="1:11">
      <c r="A59" s="107"/>
      <c r="B59" s="107"/>
      <c r="C59" s="107"/>
      <c r="D59" s="107"/>
      <c r="E59" s="107"/>
      <c r="F59" s="107"/>
      <c r="G59" s="107"/>
      <c r="H59" s="107"/>
      <c r="I59" s="107"/>
      <c r="J59" s="107"/>
      <c r="K59" s="107"/>
    </row>
    <row r="60" spans="1:11">
      <c r="A60" s="107"/>
      <c r="B60" s="107"/>
      <c r="C60" s="107"/>
      <c r="D60" s="107"/>
      <c r="E60" s="107"/>
      <c r="F60" s="107"/>
      <c r="G60" s="107"/>
      <c r="H60" s="107"/>
      <c r="I60" s="107"/>
      <c r="J60" s="107"/>
      <c r="K60" s="107"/>
    </row>
    <row r="61" spans="1:11">
      <c r="A61" s="107"/>
      <c r="B61" s="107"/>
      <c r="C61" s="107"/>
      <c r="D61" s="107"/>
      <c r="E61" s="107"/>
      <c r="F61" s="107"/>
      <c r="G61" s="107"/>
      <c r="H61" s="107"/>
      <c r="I61" s="107"/>
      <c r="J61" s="107"/>
      <c r="K61" s="107"/>
    </row>
    <row r="62" spans="1:11">
      <c r="A62" s="107"/>
      <c r="B62" s="107"/>
      <c r="C62" s="107"/>
      <c r="D62" s="107"/>
      <c r="E62" s="107"/>
      <c r="F62" s="107"/>
      <c r="G62" s="107"/>
      <c r="H62" s="107"/>
      <c r="I62" s="107"/>
      <c r="J62" s="107"/>
      <c r="K62" s="107"/>
    </row>
    <row r="63" spans="1:11">
      <c r="A63" s="107"/>
      <c r="B63" s="107"/>
      <c r="C63" s="107"/>
      <c r="D63" s="107"/>
      <c r="E63" s="107"/>
      <c r="F63" s="107"/>
      <c r="G63" s="107"/>
      <c r="H63" s="107"/>
      <c r="I63" s="107"/>
      <c r="J63" s="107"/>
      <c r="K63" s="107"/>
    </row>
    <row r="64" spans="1:11">
      <c r="A64" s="107"/>
      <c r="B64" s="107"/>
      <c r="C64" s="107"/>
      <c r="D64" s="107"/>
      <c r="E64" s="107"/>
      <c r="F64" s="107"/>
      <c r="G64" s="107"/>
      <c r="H64" s="107"/>
      <c r="I64" s="107"/>
      <c r="J64" s="107"/>
      <c r="K64" s="107"/>
    </row>
    <row r="65" spans="1:11">
      <c r="A65" s="107"/>
      <c r="B65" s="107"/>
      <c r="C65" s="107"/>
      <c r="D65" s="107"/>
      <c r="E65" s="107"/>
      <c r="F65" s="107"/>
      <c r="G65" s="107"/>
      <c r="H65" s="107"/>
      <c r="I65" s="107"/>
      <c r="J65" s="107"/>
      <c r="K65" s="107"/>
    </row>
    <row r="66" spans="1:11">
      <c r="A66" s="107"/>
      <c r="B66" s="107"/>
      <c r="C66" s="107"/>
      <c r="D66" s="107"/>
      <c r="E66" s="107"/>
      <c r="F66" s="107"/>
      <c r="G66" s="107"/>
      <c r="H66" s="107"/>
      <c r="I66" s="107"/>
      <c r="J66" s="107"/>
      <c r="K66" s="107"/>
    </row>
    <row r="67" spans="1:11">
      <c r="A67" s="107"/>
      <c r="B67" s="107"/>
      <c r="C67" s="107"/>
      <c r="D67" s="107"/>
      <c r="E67" s="107"/>
      <c r="F67" s="107"/>
      <c r="G67" s="107"/>
      <c r="H67" s="107"/>
      <c r="I67" s="107"/>
      <c r="J67" s="107"/>
      <c r="K67" s="107"/>
    </row>
    <row r="68" spans="1:11">
      <c r="A68" s="107"/>
      <c r="B68" s="107"/>
      <c r="C68" s="107"/>
      <c r="D68" s="107"/>
      <c r="E68" s="107"/>
      <c r="F68" s="107"/>
      <c r="G68" s="107"/>
      <c r="H68" s="107"/>
      <c r="I68" s="107"/>
      <c r="J68" s="107"/>
      <c r="K68" s="107"/>
    </row>
    <row r="69" spans="1:11">
      <c r="A69" s="107"/>
      <c r="B69" s="107"/>
      <c r="C69" s="107"/>
      <c r="D69" s="107"/>
      <c r="E69" s="107"/>
      <c r="F69" s="107"/>
      <c r="G69" s="107"/>
      <c r="H69" s="107"/>
      <c r="I69" s="107"/>
      <c r="J69" s="107"/>
      <c r="K69" s="107"/>
    </row>
    <row r="70" spans="1:11">
      <c r="A70" s="107"/>
      <c r="B70" s="107"/>
      <c r="C70" s="107"/>
      <c r="D70" s="107"/>
      <c r="E70" s="107"/>
      <c r="F70" s="107"/>
      <c r="G70" s="107"/>
      <c r="H70" s="107"/>
      <c r="I70" s="107"/>
      <c r="J70" s="107"/>
      <c r="K70" s="107"/>
    </row>
    <row r="71" spans="1:11">
      <c r="A71" s="107"/>
      <c r="B71" s="107"/>
      <c r="C71" s="107"/>
      <c r="D71" s="107"/>
      <c r="E71" s="107"/>
      <c r="F71" s="107"/>
      <c r="G71" s="107"/>
      <c r="H71" s="107"/>
      <c r="I71" s="107"/>
      <c r="J71" s="107"/>
      <c r="K71" s="107"/>
    </row>
    <row r="72" spans="1:11">
      <c r="A72" s="107"/>
      <c r="B72" s="107"/>
      <c r="C72" s="107"/>
      <c r="D72" s="107"/>
      <c r="E72" s="107"/>
      <c r="F72" s="107"/>
      <c r="G72" s="107"/>
      <c r="H72" s="107"/>
      <c r="I72" s="107"/>
      <c r="J72" s="107"/>
      <c r="K72" s="107"/>
    </row>
    <row r="73" spans="1:11">
      <c r="A73" s="107"/>
      <c r="B73" s="107"/>
      <c r="C73" s="107"/>
      <c r="D73" s="107"/>
      <c r="E73" s="107"/>
      <c r="F73" s="107"/>
      <c r="G73" s="107"/>
      <c r="H73" s="107"/>
      <c r="I73" s="107"/>
      <c r="J73" s="107"/>
      <c r="K73" s="107"/>
    </row>
    <row r="74" spans="1:11">
      <c r="A74" s="107"/>
      <c r="B74" s="107"/>
      <c r="C74" s="107"/>
      <c r="D74" s="107"/>
      <c r="E74" s="107"/>
      <c r="F74" s="107"/>
      <c r="G74" s="107"/>
      <c r="H74" s="107"/>
      <c r="I74" s="107"/>
      <c r="J74" s="107"/>
      <c r="K74" s="107"/>
    </row>
    <row r="75" spans="1:11">
      <c r="A75" s="107"/>
      <c r="B75" s="107"/>
      <c r="C75" s="107"/>
      <c r="D75" s="107"/>
      <c r="E75" s="107"/>
      <c r="F75" s="107"/>
      <c r="G75" s="107"/>
      <c r="H75" s="107"/>
      <c r="I75" s="107"/>
      <c r="J75" s="107"/>
      <c r="K75" s="107"/>
    </row>
    <row r="76" spans="1:11">
      <c r="A76" s="107"/>
      <c r="B76" s="107"/>
      <c r="C76" s="107"/>
      <c r="D76" s="107"/>
      <c r="E76" s="107"/>
      <c r="F76" s="107"/>
      <c r="G76" s="107"/>
      <c r="H76" s="107"/>
      <c r="I76" s="107"/>
      <c r="J76" s="107"/>
      <c r="K76" s="107"/>
    </row>
    <row r="77" spans="1:11">
      <c r="A77" s="107"/>
      <c r="B77" s="107"/>
      <c r="C77" s="107"/>
      <c r="D77" s="107"/>
      <c r="E77" s="107"/>
      <c r="F77" s="107"/>
      <c r="G77" s="107"/>
      <c r="H77" s="107"/>
      <c r="I77" s="107"/>
      <c r="J77" s="107"/>
      <c r="K77" s="107"/>
    </row>
    <row r="78" spans="1:11">
      <c r="A78" s="107"/>
      <c r="B78" s="107"/>
      <c r="C78" s="107"/>
      <c r="D78" s="107"/>
      <c r="E78" s="107"/>
      <c r="F78" s="107"/>
      <c r="G78" s="107"/>
      <c r="H78" s="107"/>
      <c r="I78" s="107"/>
      <c r="J78" s="107"/>
      <c r="K78" s="107"/>
    </row>
    <row r="79" spans="1:11">
      <c r="A79" s="107"/>
      <c r="B79" s="107"/>
      <c r="C79" s="107"/>
      <c r="D79" s="107"/>
      <c r="E79" s="107"/>
      <c r="F79" s="107"/>
      <c r="G79" s="107"/>
      <c r="H79" s="107"/>
      <c r="I79" s="107"/>
      <c r="J79" s="107"/>
      <c r="K79" s="107"/>
    </row>
    <row r="80" spans="1:11">
      <c r="A80" s="107"/>
      <c r="B80" s="107"/>
      <c r="C80" s="107"/>
      <c r="D80" s="107"/>
      <c r="E80" s="107"/>
      <c r="F80" s="107"/>
      <c r="G80" s="107"/>
      <c r="H80" s="107"/>
      <c r="I80" s="107"/>
      <c r="J80" s="107"/>
      <c r="K80" s="107"/>
    </row>
  </sheetData>
  <mergeCells count="11">
    <mergeCell ref="A20:K80"/>
    <mergeCell ref="A14:K19"/>
    <mergeCell ref="A1:K1"/>
    <mergeCell ref="A3:K3"/>
    <mergeCell ref="A6:K8"/>
    <mergeCell ref="A10:K12"/>
    <mergeCell ref="A4:K4"/>
    <mergeCell ref="A5:K5"/>
    <mergeCell ref="A2:K2"/>
    <mergeCell ref="A9:K9"/>
    <mergeCell ref="A13:K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0"/>
  <sheetViews>
    <sheetView showGridLines="0" zoomScale="55" zoomScaleNormal="55" workbookViewId="0">
      <selection activeCell="D11" sqref="D11"/>
    </sheetView>
  </sheetViews>
  <sheetFormatPr defaultRowHeight="14.5"/>
  <cols>
    <col min="1" max="1" width="187" customWidth="1"/>
    <col min="2" max="2" width="13.6328125" customWidth="1"/>
    <col min="3" max="3" width="2.453125" customWidth="1"/>
    <col min="4" max="4" width="4.453125" customWidth="1"/>
  </cols>
  <sheetData>
    <row r="1" spans="1:12">
      <c r="A1" s="47" t="s">
        <v>45</v>
      </c>
      <c r="B1" s="46"/>
      <c r="C1" s="46"/>
      <c r="D1" s="46"/>
      <c r="E1" s="46"/>
      <c r="F1" s="46"/>
      <c r="G1" s="46"/>
      <c r="H1" s="46"/>
      <c r="I1" s="46"/>
      <c r="J1" s="46"/>
      <c r="K1" s="46"/>
      <c r="L1" s="46"/>
    </row>
    <row r="2" spans="1:12" ht="14.5" customHeight="1">
      <c r="A2" s="39" t="s">
        <v>46</v>
      </c>
      <c r="B2" s="41"/>
      <c r="C2" s="41"/>
      <c r="D2" s="41"/>
      <c r="E2" s="41"/>
      <c r="F2" s="41"/>
      <c r="G2" s="41"/>
      <c r="H2" s="41"/>
      <c r="I2" s="41"/>
      <c r="J2" s="41"/>
      <c r="K2" s="41"/>
      <c r="L2" s="41"/>
    </row>
    <row r="3" spans="1:12">
      <c r="A3" s="108" t="s">
        <v>47</v>
      </c>
      <c r="B3" s="41"/>
      <c r="C3" s="41"/>
      <c r="D3" s="41"/>
      <c r="E3" s="41"/>
      <c r="F3" s="41"/>
      <c r="G3" s="41"/>
      <c r="H3" s="41"/>
      <c r="I3" s="41"/>
      <c r="J3" s="41"/>
      <c r="K3" s="41"/>
      <c r="L3" s="41"/>
    </row>
    <row r="4" spans="1:12">
      <c r="A4" s="108"/>
      <c r="B4" s="37"/>
      <c r="C4" s="37"/>
      <c r="D4" s="37"/>
      <c r="E4" s="37"/>
      <c r="F4" s="37"/>
      <c r="G4" s="37"/>
      <c r="H4" s="37"/>
      <c r="I4" s="37"/>
      <c r="J4" s="37"/>
      <c r="K4" s="37"/>
      <c r="L4" s="37"/>
    </row>
    <row r="5" spans="1:12">
      <c r="A5" s="38" t="s">
        <v>48</v>
      </c>
      <c r="B5" s="41"/>
      <c r="C5" s="41"/>
      <c r="D5" s="41"/>
      <c r="E5" s="41"/>
      <c r="F5" s="41"/>
      <c r="G5" s="41"/>
      <c r="H5" s="41"/>
      <c r="I5" s="41"/>
      <c r="J5" s="41"/>
      <c r="K5" s="41"/>
      <c r="L5" s="41"/>
    </row>
    <row r="6" spans="1:12">
      <c r="A6" s="108" t="s">
        <v>49</v>
      </c>
      <c r="B6" s="42"/>
      <c r="C6" s="42"/>
      <c r="D6" s="42"/>
      <c r="E6" s="42"/>
      <c r="F6" s="42"/>
      <c r="G6" s="42"/>
      <c r="H6" s="42"/>
      <c r="I6" s="42"/>
      <c r="J6" s="42"/>
      <c r="K6" s="42"/>
      <c r="L6" s="42"/>
    </row>
    <row r="7" spans="1:12">
      <c r="A7" s="108"/>
      <c r="B7" s="38"/>
      <c r="C7" s="38"/>
      <c r="D7" s="38"/>
      <c r="E7" s="38"/>
      <c r="F7" s="38"/>
      <c r="G7" s="38"/>
      <c r="H7" s="38"/>
      <c r="I7" s="38"/>
      <c r="J7" s="38"/>
      <c r="K7" s="38"/>
      <c r="L7" s="38"/>
    </row>
    <row r="8" spans="1:12">
      <c r="A8" s="50"/>
      <c r="B8" s="38"/>
      <c r="C8" s="38"/>
      <c r="D8" s="38"/>
      <c r="E8" s="38"/>
      <c r="F8" s="38"/>
      <c r="G8" s="38"/>
      <c r="H8" s="38"/>
      <c r="I8" s="38"/>
      <c r="J8" s="38"/>
      <c r="K8" s="38"/>
      <c r="L8" s="38"/>
    </row>
    <row r="9" spans="1:12">
      <c r="A9" s="38" t="s">
        <v>50</v>
      </c>
      <c r="B9" s="42"/>
      <c r="C9" s="42"/>
      <c r="D9" s="42"/>
      <c r="E9" s="42"/>
      <c r="F9" s="42"/>
      <c r="G9" s="42"/>
      <c r="H9" s="42"/>
      <c r="I9" s="42"/>
      <c r="J9" s="42"/>
      <c r="K9" s="42"/>
      <c r="L9" s="42"/>
    </row>
    <row r="10" spans="1:12" ht="139" customHeight="1">
      <c r="A10" s="108" t="s">
        <v>72</v>
      </c>
      <c r="B10" s="55"/>
      <c r="C10" s="43"/>
      <c r="D10" s="43"/>
      <c r="E10" s="43"/>
      <c r="F10" s="43"/>
      <c r="G10" s="43"/>
      <c r="H10" s="43"/>
      <c r="I10" s="43"/>
      <c r="J10" s="43"/>
      <c r="K10" s="43"/>
      <c r="L10" s="43"/>
    </row>
    <row r="11" spans="1:12">
      <c r="A11" s="108"/>
      <c r="B11" s="43"/>
      <c r="C11" s="43"/>
      <c r="D11" s="43"/>
      <c r="E11" s="43"/>
      <c r="F11" s="43"/>
      <c r="G11" s="43"/>
      <c r="H11" s="43"/>
      <c r="I11" s="43"/>
      <c r="J11" s="43"/>
      <c r="K11" s="43"/>
      <c r="L11" s="43"/>
    </row>
    <row r="12" spans="1:12" ht="10.5" customHeight="1">
      <c r="A12" s="52"/>
      <c r="B12" s="43"/>
      <c r="C12" s="43"/>
      <c r="D12" s="43"/>
      <c r="E12" s="43"/>
      <c r="F12" s="43"/>
      <c r="G12" s="43"/>
      <c r="H12" s="43"/>
      <c r="I12" s="43"/>
      <c r="J12" s="43"/>
      <c r="K12" s="43"/>
      <c r="L12" s="43"/>
    </row>
    <row r="13" spans="1:12">
      <c r="A13" s="38" t="s">
        <v>51</v>
      </c>
      <c r="B13" s="42"/>
      <c r="C13" s="42"/>
      <c r="D13" s="42"/>
      <c r="E13" s="42"/>
      <c r="F13" s="42"/>
      <c r="G13" s="42"/>
      <c r="H13" s="42"/>
      <c r="I13" s="42"/>
      <c r="J13" s="42"/>
      <c r="K13" s="42"/>
      <c r="L13" s="42"/>
    </row>
    <row r="14" spans="1:12" ht="14.5" customHeight="1">
      <c r="A14" s="108" t="s">
        <v>52</v>
      </c>
      <c r="B14" s="43"/>
      <c r="C14" s="43"/>
      <c r="D14" s="43"/>
      <c r="E14" s="43"/>
      <c r="F14" s="43"/>
      <c r="G14" s="43"/>
      <c r="H14" s="43"/>
      <c r="I14" s="43"/>
      <c r="J14" s="43"/>
      <c r="K14" s="43"/>
      <c r="L14" s="43"/>
    </row>
    <row r="15" spans="1:12">
      <c r="A15" s="108"/>
      <c r="B15" s="43"/>
      <c r="C15" s="43"/>
      <c r="D15" s="43"/>
      <c r="E15" s="43"/>
      <c r="F15" s="43"/>
      <c r="G15" s="43"/>
      <c r="H15" s="43"/>
      <c r="I15" s="43"/>
      <c r="J15" s="43"/>
      <c r="K15" s="43"/>
      <c r="L15" s="43"/>
    </row>
    <row r="16" spans="1:12">
      <c r="A16" s="50"/>
      <c r="B16" s="43"/>
      <c r="C16" s="43"/>
      <c r="D16" s="43"/>
      <c r="E16" s="43"/>
      <c r="F16" s="43"/>
      <c r="G16" s="43"/>
      <c r="H16" s="43"/>
      <c r="I16" s="43"/>
      <c r="J16" s="43"/>
      <c r="K16" s="43"/>
      <c r="L16" s="43"/>
    </row>
    <row r="17" spans="1:4">
      <c r="A17" s="40" t="s">
        <v>53</v>
      </c>
    </row>
    <row r="18" spans="1:4">
      <c r="A18" s="108" t="s">
        <v>74</v>
      </c>
    </row>
    <row r="19" spans="1:4">
      <c r="A19" s="108"/>
      <c r="B19" s="54"/>
    </row>
    <row r="20" spans="1:4">
      <c r="A20" s="52"/>
    </row>
    <row r="21" spans="1:4">
      <c r="A21" s="40" t="s">
        <v>54</v>
      </c>
    </row>
    <row r="22" spans="1:4" ht="14.5" customHeight="1">
      <c r="A22" s="117" t="s">
        <v>55</v>
      </c>
      <c r="B22" s="44"/>
      <c r="C22" s="44"/>
      <c r="D22" s="44"/>
    </row>
    <row r="23" spans="1:4" ht="14.5" customHeight="1">
      <c r="A23" s="117"/>
      <c r="B23" s="44"/>
      <c r="C23" s="44"/>
      <c r="D23" s="44"/>
    </row>
    <row r="24" spans="1:4" ht="14.5" customHeight="1">
      <c r="A24" s="53"/>
      <c r="B24" s="44"/>
      <c r="C24" s="44"/>
      <c r="D24" s="44"/>
    </row>
    <row r="25" spans="1:4">
      <c r="A25" s="45" t="s">
        <v>56</v>
      </c>
    </row>
    <row r="26" spans="1:4">
      <c r="A26" s="116" t="s">
        <v>71</v>
      </c>
    </row>
    <row r="27" spans="1:4">
      <c r="A27" s="116"/>
      <c r="B27" s="54"/>
    </row>
    <row r="28" spans="1:4">
      <c r="A28" s="37"/>
    </row>
    <row r="29" spans="1:4">
      <c r="A29" s="40" t="s">
        <v>57</v>
      </c>
    </row>
    <row r="30" spans="1:4">
      <c r="A30" s="108" t="s">
        <v>69</v>
      </c>
      <c r="B30" s="54"/>
    </row>
    <row r="31" spans="1:4">
      <c r="A31" s="108"/>
    </row>
    <row r="32" spans="1:4">
      <c r="A32" s="50"/>
    </row>
    <row r="33" spans="1:2">
      <c r="A33" s="45" t="s">
        <v>58</v>
      </c>
    </row>
    <row r="34" spans="1:2">
      <c r="A34" s="108" t="s">
        <v>70</v>
      </c>
      <c r="B34" s="54"/>
    </row>
    <row r="35" spans="1:2">
      <c r="A35" s="108"/>
    </row>
    <row r="36" spans="1:2">
      <c r="A36" s="51"/>
    </row>
    <row r="37" spans="1:2">
      <c r="A37" s="40" t="s">
        <v>59</v>
      </c>
    </row>
    <row r="38" spans="1:2">
      <c r="A38" s="116" t="s">
        <v>60</v>
      </c>
    </row>
    <row r="39" spans="1:2">
      <c r="A39" s="116"/>
    </row>
    <row r="40" spans="1:2">
      <c r="A40" s="37"/>
    </row>
    <row r="41" spans="1:2">
      <c r="A41" s="40" t="s">
        <v>61</v>
      </c>
    </row>
    <row r="42" spans="1:2">
      <c r="A42" s="108" t="s">
        <v>62</v>
      </c>
    </row>
    <row r="43" spans="1:2">
      <c r="A43" s="108"/>
    </row>
    <row r="44" spans="1:2">
      <c r="A44" s="50"/>
    </row>
    <row r="45" spans="1:2">
      <c r="A45" s="40" t="s">
        <v>63</v>
      </c>
    </row>
    <row r="46" spans="1:2">
      <c r="A46" s="115" t="s">
        <v>73</v>
      </c>
    </row>
    <row r="47" spans="1:2">
      <c r="A47" s="115"/>
      <c r="B47" s="54"/>
    </row>
    <row r="48" spans="1:2">
      <c r="A48" s="37"/>
    </row>
    <row r="49" spans="1:2">
      <c r="A49" s="40" t="s">
        <v>64</v>
      </c>
    </row>
    <row r="50" spans="1:2" ht="43.5" customHeight="1">
      <c r="A50" s="24" t="s">
        <v>68</v>
      </c>
      <c r="B50" s="54"/>
    </row>
  </sheetData>
  <mergeCells count="12">
    <mergeCell ref="A3:A4"/>
    <mergeCell ref="A6:A7"/>
    <mergeCell ref="A10:A11"/>
    <mergeCell ref="A46:A47"/>
    <mergeCell ref="A26:A27"/>
    <mergeCell ref="A30:A31"/>
    <mergeCell ref="A14:A15"/>
    <mergeCell ref="A18:A19"/>
    <mergeCell ref="A22:A23"/>
    <mergeCell ref="A34:A35"/>
    <mergeCell ref="A38:A39"/>
    <mergeCell ref="A42:A4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CEED748F07684D9DC66F0E0474587D" ma:contentTypeVersion="6" ma:contentTypeDescription="Create a new document." ma:contentTypeScope="" ma:versionID="362d699d9c826171d7b33a7cfee10ab0">
  <xsd:schema xmlns:xsd="http://www.w3.org/2001/XMLSchema" xmlns:xs="http://www.w3.org/2001/XMLSchema" xmlns:p="http://schemas.microsoft.com/office/2006/metadata/properties" xmlns:ns2="03008211-b16d-4fcf-8159-697952ac71fd" xmlns:ns3="26ca3c64-b280-4dfb-8451-f6e363033e5a" targetNamespace="http://schemas.microsoft.com/office/2006/metadata/properties" ma:root="true" ma:fieldsID="ba3bd129077b3d466e8cc51b2e93ba2b" ns2:_="" ns3:_="">
    <xsd:import namespace="03008211-b16d-4fcf-8159-697952ac71fd"/>
    <xsd:import namespace="26ca3c64-b280-4dfb-8451-f6e363033e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08211-b16d-4fcf-8159-697952ac71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ca3c64-b280-4dfb-8451-f6e363033e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08A4D5-22A5-461F-ABBE-1053F23BB9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08211-b16d-4fcf-8159-697952ac71fd"/>
    <ds:schemaRef ds:uri="26ca3c64-b280-4dfb-8451-f6e363033e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BBFC6D-C835-496F-B0FF-3BD913A97AE5}">
  <ds:schemaRefs>
    <ds:schemaRef ds:uri="http://purl.org/dc/dcmitype/"/>
    <ds:schemaRef ds:uri="http://schemas.microsoft.com/office/2006/documentManagement/types"/>
    <ds:schemaRef ds:uri="http://purl.org/dc/terms/"/>
    <ds:schemaRef ds:uri="http://schemas.microsoft.com/office/2006/metadata/properties"/>
    <ds:schemaRef ds:uri="http://schemas.microsoft.com/office/infopath/2007/PartnerControls"/>
    <ds:schemaRef ds:uri="http://www.w3.org/XML/1998/namespace"/>
    <ds:schemaRef ds:uri="http://purl.org/dc/elements/1.1/"/>
    <ds:schemaRef ds:uri="http://schemas.openxmlformats.org/package/2006/metadata/core-properties"/>
    <ds:schemaRef ds:uri="26ca3c64-b280-4dfb-8451-f6e363033e5a"/>
    <ds:schemaRef ds:uri="03008211-b16d-4fcf-8159-697952ac71fd"/>
  </ds:schemaRefs>
</ds:datastoreItem>
</file>

<file path=customXml/itemProps3.xml><?xml version="1.0" encoding="utf-8"?>
<ds:datastoreItem xmlns:ds="http://schemas.openxmlformats.org/officeDocument/2006/customXml" ds:itemID="{736A4830-B5C5-48F7-979F-2F242AE351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What is the value of my loan</vt:lpstr>
      <vt:lpstr>2. How much can I loan</vt:lpstr>
      <vt:lpstr>3. Balloon payments</vt:lpstr>
      <vt:lpstr>Instructions</vt:lpstr>
      <vt:lpstr>FAQ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Reuben Oosthuysen</dc:creator>
  <cp:keywords/>
  <dc:description/>
  <cp:lastModifiedBy>Reuben Oosthuysen</cp:lastModifiedBy>
  <cp:revision/>
  <dcterms:created xsi:type="dcterms:W3CDTF">2021-10-01T06:31:49Z</dcterms:created>
  <dcterms:modified xsi:type="dcterms:W3CDTF">2022-07-05T08:04:07Z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0x01010012CEED748F07684D9DC66F0E0474587D</vt:lpwstr>
  </property>
</Properties>
</file>